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2326" windowHeight="9055" tabRatio="838"/>
  </bookViews>
  <sheets>
    <sheet name="TER" sheetId="2" r:id="rId1"/>
    <sheet name="Arkusz1" sheetId="3" r:id="rId2"/>
  </sheets>
  <definedNames>
    <definedName name="_1Excel_BuiltIn_Print_Area_1_1" localSheetId="0">TER!$A$2:$F$459</definedName>
    <definedName name="Excel_BuiltIn_Print_Area" localSheetId="0">TER!$A$2:$F$731</definedName>
    <definedName name="Excel_BuiltIn_Print_Area_1_1" localSheetId="0">TER!$A$2:$F$459</definedName>
    <definedName name="_xlnm.Print_Area" localSheetId="0">TER!$A$1:$H$733</definedName>
    <definedName name="_xlnm.Print_Titles" localSheetId="0">TER!$2:$5</definedName>
  </definedNames>
  <calcPr calcId="125725"/>
</workbook>
</file>

<file path=xl/calcChain.xml><?xml version="1.0" encoding="utf-8"?>
<calcChain xmlns="http://schemas.openxmlformats.org/spreadsheetml/2006/main">
  <c r="F372" i="2"/>
  <c r="F248"/>
  <c r="F249"/>
  <c r="F401"/>
  <c r="F286"/>
  <c r="F285"/>
  <c r="A11" l="1"/>
  <c r="A16" s="1"/>
  <c r="A19" s="1"/>
  <c r="A20" s="1"/>
  <c r="A21" s="1"/>
  <c r="A22" s="1"/>
  <c r="A23" s="1"/>
  <c r="A24" l="1"/>
  <c r="A25" s="1"/>
  <c r="A28" s="1"/>
  <c r="A29" s="1"/>
  <c r="A30" l="1"/>
  <c r="A33" s="1"/>
  <c r="A34" s="1"/>
  <c r="A35" s="1"/>
  <c r="A36" s="1"/>
  <c r="A37" s="1"/>
  <c r="A38" s="1"/>
  <c r="A39" s="1"/>
  <c r="A42" s="1"/>
  <c r="A45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3" s="1"/>
  <c r="A84" s="1"/>
  <c r="A85" s="1"/>
  <c r="A86" s="1"/>
  <c r="A87" s="1"/>
  <c r="A88" s="1"/>
  <c r="A89" s="1"/>
  <c r="A93" s="1"/>
  <c r="A94" s="1"/>
  <c r="A95" s="1"/>
  <c r="A96" s="1"/>
  <c r="A97" s="1"/>
  <c r="A98" s="1"/>
  <c r="A99" s="1"/>
  <c r="A100" s="1"/>
  <c r="A101" s="1"/>
  <c r="A102" s="1"/>
  <c r="A105" s="1"/>
  <c r="A106" s="1"/>
  <c r="A107" s="1"/>
  <c r="A108" s="1"/>
  <c r="A109" s="1"/>
  <c r="A110" s="1"/>
  <c r="A113" s="1"/>
  <c r="A114" s="1"/>
  <c r="A115" s="1"/>
  <c r="A116" s="1"/>
  <c r="A119" s="1"/>
  <c r="A120" s="1"/>
  <c r="A121" s="1"/>
  <c r="A122" s="1"/>
  <c r="A123" s="1"/>
  <c r="A124" s="1"/>
  <c r="A125" s="1"/>
  <c r="A126" s="1"/>
  <c r="A127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F598"/>
  <c r="F379"/>
  <c r="F364"/>
  <c r="F363"/>
  <c r="F298"/>
  <c r="F297"/>
  <c r="F296"/>
  <c r="F295"/>
  <c r="F294"/>
  <c r="F293"/>
  <c r="F292"/>
  <c r="F241"/>
  <c r="F227"/>
  <c r="F226"/>
  <c r="F216"/>
  <c r="F222" s="1"/>
  <c r="F215"/>
  <c r="A151" l="1"/>
  <c r="A152" s="1"/>
  <c r="A153" s="1"/>
  <c r="A156" s="1"/>
  <c r="A157" s="1"/>
  <c r="A158" s="1"/>
  <c r="A159" s="1"/>
  <c r="A160" s="1"/>
  <c r="F223"/>
  <c r="A163" l="1"/>
  <c r="A164" s="1"/>
  <c r="A166" s="1"/>
  <c r="A167" s="1"/>
  <c r="A168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7" s="1"/>
  <c r="F235"/>
  <c r="F237" s="1"/>
  <c r="F236"/>
  <c r="F238" s="1"/>
  <c r="A208" l="1"/>
  <c r="A209" s="1"/>
  <c r="A210" s="1"/>
  <c r="A215" s="1"/>
  <c r="A216" s="1"/>
  <c r="A217" s="1"/>
  <c r="A218" s="1"/>
  <c r="A219" s="1"/>
  <c r="A222" s="1"/>
  <c r="A223" s="1"/>
  <c r="A226" s="1"/>
  <c r="A227" s="1"/>
  <c r="A232" s="1"/>
  <c r="A235" s="1"/>
  <c r="A236" s="1"/>
  <c r="A237" s="1"/>
  <c r="A238" s="1"/>
  <c r="A241" s="1"/>
  <c r="A242" s="1"/>
  <c r="A243" s="1"/>
  <c r="A246" s="1"/>
  <c r="A247" s="1"/>
  <c r="A248" s="1"/>
  <c r="A252" s="1"/>
  <c r="A255" s="1"/>
  <c r="A256" s="1"/>
  <c r="A257" s="1"/>
  <c r="A258" s="1"/>
  <c r="A263" s="1"/>
  <c r="A264" s="1"/>
  <c r="A267" s="1"/>
  <c r="A270" s="1"/>
  <c r="A273" s="1"/>
  <c r="A274" s="1"/>
  <c r="A277" s="1"/>
  <c r="A280" s="1"/>
  <c r="A285" l="1"/>
  <c r="A286" s="1"/>
  <c r="A287" s="1"/>
  <c r="A288" s="1"/>
  <c r="A292" s="1"/>
  <c r="A293" s="1"/>
  <c r="A294" s="1"/>
  <c r="A295" s="1"/>
  <c r="A296" s="1"/>
  <c r="A297" s="1"/>
  <c r="A298" s="1"/>
  <c r="A299" s="1"/>
  <c r="A302" s="1"/>
  <c r="A303" s="1"/>
  <c r="A304" s="1"/>
  <c r="A305" s="1"/>
  <c r="A306" s="1"/>
  <c r="A307" s="1"/>
  <c r="A308" s="1"/>
  <c r="A309" s="1"/>
  <c r="A312" s="1"/>
  <c r="A313" s="1"/>
  <c r="A314" s="1"/>
  <c r="A315" s="1"/>
  <c r="A316" s="1"/>
  <c r="A317" s="1"/>
  <c r="A318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6" s="1"/>
  <c r="A347" s="1"/>
  <c r="A348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4" s="1"/>
  <c r="A377" s="1"/>
  <c r="A378" s="1"/>
  <c r="A379" s="1"/>
  <c r="A380" s="1"/>
  <c r="A383" s="1"/>
  <c r="A384" s="1"/>
  <c r="A387" s="1"/>
  <c r="A388" s="1"/>
  <c r="A392" s="1"/>
  <c r="A393" s="1"/>
  <c r="A398" s="1"/>
  <c r="A399" s="1"/>
  <c r="A400" s="1"/>
  <c r="A401" s="1"/>
  <c r="A402" s="1"/>
  <c r="A403" s="1"/>
  <c r="A404" s="1"/>
  <c r="A407" s="1"/>
  <c r="A408" s="1"/>
  <c r="A409" s="1"/>
  <c r="A410" s="1"/>
  <c r="A411" s="1"/>
  <c r="A412" s="1"/>
  <c r="A413" s="1"/>
  <c r="A414" s="1"/>
  <c r="A419" s="1"/>
  <c r="A420" s="1"/>
  <c r="A421" s="1"/>
  <c r="A424" s="1"/>
  <c r="A425" l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l="1"/>
  <c r="A441" s="1"/>
  <c r="A442" s="1"/>
  <c r="A443" s="1"/>
  <c r="A444" s="1"/>
  <c r="A445" s="1"/>
  <c r="A446" s="1"/>
  <c r="A447" s="1"/>
  <c r="A448" s="1"/>
  <c r="A449" s="1"/>
  <c r="A450" s="1"/>
  <c r="A452" l="1"/>
  <c r="A455" s="1"/>
  <c r="A459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8" s="1"/>
  <c r="A490" s="1"/>
  <c r="A492" s="1"/>
  <c r="A493" s="1"/>
  <c r="A494" s="1"/>
  <c r="A499" s="1"/>
  <c r="A500" s="1"/>
  <c r="A504" s="1"/>
  <c r="A508" s="1"/>
  <c r="A509" s="1"/>
  <c r="A510" s="1"/>
  <c r="A511" s="1"/>
  <c r="A512" s="1"/>
  <c r="A516" s="1"/>
  <c r="A517" s="1"/>
  <c r="A518" s="1"/>
  <c r="A519" s="1"/>
  <c r="A520" s="1"/>
  <c r="A521" s="1"/>
  <c r="A522" s="1"/>
  <c r="A525" s="1"/>
  <c r="A526" s="1"/>
  <c r="A527" s="1"/>
  <c r="A528" s="1"/>
  <c r="A529" s="1"/>
  <c r="A534" s="1"/>
  <c r="A537" s="1"/>
  <c r="A538" s="1"/>
  <c r="A542" s="1"/>
  <c r="A543" s="1"/>
  <c r="A546" s="1"/>
  <c r="A547" s="1"/>
  <c r="A548" s="1"/>
  <c r="A549" s="1"/>
  <c r="A550" s="1"/>
  <c r="A551" s="1"/>
  <c r="A552" s="1"/>
  <c r="A553" s="1"/>
  <c r="A554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6" s="1"/>
  <c r="A597" s="1"/>
  <c r="A598" s="1"/>
  <c r="A601" s="1"/>
  <c r="A602" s="1"/>
  <c r="A603" s="1"/>
  <c r="A604" s="1"/>
  <c r="A605" s="1"/>
  <c r="A606" s="1"/>
  <c r="A607" s="1"/>
  <c r="A608" s="1"/>
  <c r="A609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8" s="1"/>
  <c r="A629" s="1"/>
  <c r="A630" s="1"/>
  <c r="A631" s="1"/>
  <c r="A632" s="1"/>
  <c r="A635" s="1"/>
  <c r="A636" s="1"/>
  <c r="A637" s="1"/>
  <c r="A638" s="1"/>
  <c r="A639" s="1"/>
  <c r="A640" s="1"/>
  <c r="A641" s="1"/>
  <c r="A644" s="1"/>
  <c r="A645" s="1"/>
  <c r="A646" s="1"/>
  <c r="A647" s="1"/>
  <c r="A648" s="1"/>
  <c r="A649" s="1"/>
  <c r="A650" s="1"/>
  <c r="A651" s="1"/>
  <c r="A652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</calcChain>
</file>

<file path=xl/sharedStrings.xml><?xml version="1.0" encoding="utf-8"?>
<sst xmlns="http://schemas.openxmlformats.org/spreadsheetml/2006/main" count="2183" uniqueCount="941">
  <si>
    <t>Nawierzchnie z asfaltu lanego - warstwa wiążąca wzm. siatką</t>
  </si>
  <si>
    <t>Nawierzchnie z kostki wibroprasowanej kpl. wraz z podbudową</t>
  </si>
  <si>
    <t>Nawierzchnie chodników + góra ścianek z żywic poliuretanowych na obiekcie mostowym</t>
  </si>
  <si>
    <t>Wykop pod fundamenty w gruncie niespoistym z umocnieniem</t>
  </si>
  <si>
    <t>Zasypanie wykopów wraz z zagęszczeniem</t>
  </si>
  <si>
    <t>Zbrojenie betonu stalą klasy A-llI N</t>
  </si>
  <si>
    <t>Beton nadbud. I dobudowy skrzydeł  kl. B35 w deskowaniu</t>
  </si>
  <si>
    <t>Beton płyty wzmacniającej  kl. B30 w deskowaniu</t>
  </si>
  <si>
    <t>Beton kapy tramwajowej i jezdni  kl. B30 w deskowaniu</t>
  </si>
  <si>
    <t>Beton kap chodnikowych kl. B30 w deskowaniu</t>
  </si>
  <si>
    <t>Odtworzenie trasy i punktów wysokościowych przy liniowych robotach ziemnych (drogi, ulice) w terenie równinnym</t>
  </si>
  <si>
    <t>Gzymsy prefabryk. polimerobetonowe 400x40 mm wraz z montażem</t>
  </si>
  <si>
    <t>Płyty przejściowe z B30 wraz ze zbrojeniem i podbudową</t>
  </si>
  <si>
    <t>Torkret skrzydełek wzmocniony siatką f 8 z B40</t>
  </si>
  <si>
    <t>Wyprawy polimerowe ustroju nośnego - pow. boczne i spód płyty</t>
  </si>
  <si>
    <t>Wyprawy polimerowe podpór</t>
  </si>
  <si>
    <t>Karczowanie krzaków i podszycia, ilość sztuk krzaków 3000/ha</t>
  </si>
  <si>
    <t>Izolacje bitumiczne. Powłoka ochronna zasypywanych elementów betonowych</t>
  </si>
  <si>
    <t>Układane w poziomie</t>
  </si>
  <si>
    <t>Układane na powierzchniach pionowych</t>
  </si>
  <si>
    <t>Dreny odwadniające izolację pomostu z HDPE w geowłókninie</t>
  </si>
  <si>
    <t>Drenaż zaprzyczółkowy wypr. na skarpy, zak. filtrem kamiennym</t>
  </si>
  <si>
    <t>Krawężnik kamienny mostowy 180x200 z kotwieniem prętami Al.</t>
  </si>
  <si>
    <t>Krawężnik kamienny mostowy 180x200 bez kotwienia</t>
  </si>
  <si>
    <t>Bariery H2W3</t>
  </si>
  <si>
    <t>Żelbetowe fundamenty barier z bet. B-25</t>
  </si>
  <si>
    <t>Zbrojenie ww fundamentów</t>
  </si>
  <si>
    <t>Balustrada na konstrukcji 3,441 Mg</t>
  </si>
  <si>
    <t>Cięcia do skrajni w koronach krzewów wraz z wywiezieniem gałęzi na odl. do 15 km</t>
  </si>
  <si>
    <t>Balustrada zewn. schodów 1,411 Mg</t>
  </si>
  <si>
    <t>Balustrada wewn. schodów z rur 0,366 Mg</t>
  </si>
  <si>
    <t>Powierzchniowe zabezp. Antygraffiti permanentne</t>
  </si>
  <si>
    <t>- kotwy wklejane f 12 N=10 kN</t>
  </si>
  <si>
    <t>- rury osłonowe dla instalacji kablowych PCV f 100</t>
  </si>
  <si>
    <t>Wypełnienie szczelin masą poliuretanową 1x1 cm (styk pref.gzymsowe)</t>
  </si>
  <si>
    <t>Całkowita rozbiórka sygnalizacji świetlnej na skrzyżowaniu Wojska Polskiego-Szafera-Arkońska (Spacerowa) wraz z zasypaniem wykopów gruntem niespoistym oraz wywóz poza teren budowy (300m kanalizacji teletech, 4 maszty z wysięgnikiem i 24 słupy proste wraz z fundamentami , 16 studni teletech., skrzynki, przyłącze, sterowniki)</t>
  </si>
  <si>
    <t>Wypełn. szczelin masą bitumiczną 1,5x5 cm (styk kapa-chodnik)</t>
  </si>
  <si>
    <t>Usunięcie warstwy ziemi urodzajnej (humusu) o grubości 40 cm za pomocą spycharek</t>
  </si>
  <si>
    <t>Pełna obsługa geodezyjna przy wszystkich robotach.</t>
  </si>
  <si>
    <t>Wykopy oraz przekopy wykonywane koparkami przedsiębiernymi 0.25 m3 na odkład w gruncie kat. III</t>
  </si>
  <si>
    <t>Podkłady betonowe na podłożu gruntowym</t>
  </si>
  <si>
    <t>Ręczne profilowanie i zagęszczenie podłoża pod warstwy konstrukcyjne nawierzchni w gruncie kat. III-IV</t>
  </si>
  <si>
    <t>Ławy fundamentowe prostokątne żelbetowe szerokości do 0.6 m - z zastosowaniem pompy do betonu</t>
  </si>
  <si>
    <t>Przemieszczenie kabli XRUHAKXS-12/20kV, 1x120/50 mm2 w rowach kablowych ręcznie</t>
  </si>
  <si>
    <t>Izolacje przeciwwilgociowe dwiema warstwami papy na lepiku na gorąco ław fundamentowych betonowych</t>
  </si>
  <si>
    <t>Izolacje przeciwwilgociowe powłokowe bitumiczne pionowe - wykonywane na zimno z emulsji asfaltowej - pierwsza warstwa</t>
  </si>
  <si>
    <t>Izolacje przeciwwilgociowe powłokowe bitumiczne pionowe - wykonywane na zimno z emulsji asfaltowej - druga i następna warstwa</t>
  </si>
  <si>
    <t>Fundamenty z bloczków betonowych na zaprawie cementowej</t>
  </si>
  <si>
    <t>Posadzki cementowe wraz z cokolikami zatarte na gładko grubości 25 mm</t>
  </si>
  <si>
    <t>Izolacje pionowe ścian fundamentowych z folii kubełkowej bez gruntowania powierzchni</t>
  </si>
  <si>
    <t>Ściany budynków jednokondygnacyjnych o wysokości do 4.5 m z pustaków ceramicznych typu U/220 grubości 25 cm</t>
  </si>
  <si>
    <t>Docieplenie płytami styropianowymi gr. 10cm i pokrycie wyprawami elewacyjnymi- dodatkowa warstwa siatki (parter)</t>
  </si>
  <si>
    <t>Tynki zewnętrzne barwione kat. III na ścianach płaskich i powierzchniach poziomych (balkony i loggie) wykonywane ręcznie</t>
  </si>
  <si>
    <t>Otwory na drzwi, drzwi balkonowe i wrota w ścianach murowanych grubości do 1 cegły z cegieł pojedynczych, bloczków i pustaków</t>
  </si>
  <si>
    <t>Otwory na okna w ścianach murowanych grubości do 1 cegły z cegieł pojedynczych, bloczków i pustaków</t>
  </si>
  <si>
    <t>Ściany budynków jednokondygnacyjnych o wysokości do 4.5 m z cegieł dziurawek na zaprawie wapiennej lub cementowo-wapiennej grubości 1 cegły (12cm)</t>
  </si>
  <si>
    <t>Ściany budynków jednokondygnacyjnych o wysokości do 4.5 m z cegieł dziurawek na zaprawie wapiennej lub cementowo-wapiennej grubości 1 cegły (25cm)</t>
  </si>
  <si>
    <t>Wieńce monolityczne na ścianach zewn. o szerokości do 30 cm</t>
  </si>
  <si>
    <t>Tynkowanie ścian wewnętrznych tynkiem cementowym II kat.</t>
  </si>
  <si>
    <t>Sufity podwieszane z rastrami</t>
  </si>
  <si>
    <t>Wewnętrzne gładzie gipsowe jednowarstwowe na ścianach</t>
  </si>
  <si>
    <t>Dwukrotne malowanie farbami emulsyjnymi powierzchni wewnętrznych – podłoży gipsowych z gruntowaniem (ściany)</t>
  </si>
  <si>
    <t>Podkłady z ubitych materiałów sypkich w budownictwie mieszkaniowym i użyteczności publicznej na podłożu gruntowym</t>
  </si>
  <si>
    <t>Podkłady betonowe w budownictwie mieszkaniowym i użyteczności publicznej przy zastosowaniu pompy do betonu na podłożu gruntowym</t>
  </si>
  <si>
    <t>Izolacje przeciwwilgociowe i przeciwwodne z folii polietylenowej szerokiej - poziome podposadzkowe</t>
  </si>
  <si>
    <t>Posadzki jedno- i dwubarwne z płytek z kamieni sztucznych 20x20 cm na zaprawie klejowej układane metodą regularną</t>
  </si>
  <si>
    <t>Numer
specyfikacji
technicznej</t>
  </si>
  <si>
    <t>Cokoliki z kształtek z kamieni sztucznych na zaprawie klejowej</t>
  </si>
  <si>
    <t>Drzwi wewnętrzne drewniane o pow do 2m2 z ościeżnicą</t>
  </si>
  <si>
    <t>Drzwi zewnętrzne stalowe o pow. do 2m z ościeżnicą (2sztk)</t>
  </si>
  <si>
    <t>Podbitka z drewna - lakierowanie (2 warstwy)</t>
  </si>
  <si>
    <t>Podbitka z drewna - Boazeria z listew drewnianych o szerokości do 12cm</t>
  </si>
  <si>
    <t>Obsadzenie prefabrykowanych podokienników, długości ponad 1 m (wewnętrzne, PCV)</t>
  </si>
  <si>
    <t>Obsadzenie prefabrykowanych podokienników, długości ponad 1 m (zewnętrzne,klinkierowe)</t>
  </si>
  <si>
    <t>Okna aluminiowe o powierzchni 1.0-2.0 m2</t>
  </si>
  <si>
    <t>Murłaty - przekrój poprzeczny drewna do 180 cm2 z tarcicy nasyconej</t>
  </si>
  <si>
    <t>Krokwie narożne i koszowe, przekrój poprzeczny drewna do 180 cm2 z tarcicy nasyconej</t>
  </si>
  <si>
    <t>Krokwie zwykłe, długość do 4.5 m przekrój poprzeczny drewna do 180 cm2 z tarcicy nasyconej</t>
  </si>
  <si>
    <t>Montaż wiązarów dachowych  - Krzyżulce</t>
  </si>
  <si>
    <t>Izolacje cieplne i przeciwdźwiękowe z wełny mineralnej pionowe z płyt układanych na sucho</t>
  </si>
  <si>
    <t>Izolacja z folii paroizolacyjnej</t>
  </si>
  <si>
    <t>Pokrycie dachów papą na podłożu drewnianym dwuwarstwowo</t>
  </si>
  <si>
    <t>Deskowanie połaci dachowych z tarcicy nasyconej (25mm)</t>
  </si>
  <si>
    <t>Pokrycie dachów gontem bitumicznym</t>
  </si>
  <si>
    <t>Wykopy liniowe o ścianach pionowych pod fundamenty, rurociągi, kolektory w gruntach suchych kat. I-II z wydobyciem urobku łopatą lub wyciągiem ręcznym; głębokość do 1,5 m, szerokość 0,8-1,5 m</t>
  </si>
  <si>
    <t>Podsypka piaskowa z zagęszczeniem mechanicznym - 15 cm grubości warstwy po zagęszczeniu</t>
  </si>
  <si>
    <t>Zasypka piaskowa z zagęszczeniem ręcznym - 15 cm grubości warstwy po zagęszczeniu</t>
  </si>
  <si>
    <t>Nadsypka piaskowa z zagęszczeniem mechanicznym - 15 cm grubości warstwy po zagęszczeniu</t>
  </si>
  <si>
    <t>Zasypywanie wykopów liniowych o ścianach pionowych w gruntach kat. I-II; głębokość do 1,5 m, szerokość 0,8-1,5 m</t>
  </si>
  <si>
    <t>Instalacja wodociągowa - rurociągi z rur polipropylenowych łączonych na wcisk DN20</t>
  </si>
  <si>
    <t>Instalacja wodociągowa - rurociągi z rur polipropylenowych łączonych na wcisk DN16</t>
  </si>
  <si>
    <t>Wykonanie podejścia obustronnego do wodomierzy skrzydełkowych w rurociągu o śr. 25 mm</t>
  </si>
  <si>
    <t>Sieci wodociągowe - kształtki polipropylenowe ciśnieniowe  łączone na wcisk Trójnik DN20</t>
  </si>
  <si>
    <t>Zawory przelotowe i zwrotne DN16</t>
  </si>
  <si>
    <t>Zawory przelotowe i zwrotne DN20</t>
  </si>
  <si>
    <t>Próba szczelności instalacji wody zimnej i ciepłej w budynkach niemieszkalnych - płukanie, czynności przygotowawcze i zakończeniowe</t>
  </si>
  <si>
    <t>Nazwa</t>
  </si>
  <si>
    <t>Próba szczelności instalacji wody zimnej i ciepłej w budynkach niemieszkalnych - próba wodna ciśnieniowa</t>
  </si>
  <si>
    <t>Ilość</t>
  </si>
  <si>
    <t>Baterie umywalkowe śr. 15 mm</t>
  </si>
  <si>
    <t>Baterie zlewozmywakowe śr. 15 mm</t>
  </si>
  <si>
    <t>Zlewozmywak stalowy pojedynczy z ociekaczem z syfonem gruszkowym</t>
  </si>
  <si>
    <t>Ustępy z płuczką ustępową typu "kompakt"</t>
  </si>
  <si>
    <t>Pisuary pojedyncze z płuczką</t>
  </si>
  <si>
    <t>Ręczne wykucie bruzd o objętości do 0.25 dm3</t>
  </si>
  <si>
    <t>Zaprawianie bruzd</t>
  </si>
  <si>
    <t>Rurociągi kanalizacji grawitacyjnej z rur gładkościennych PVC-U, łączonych kielichowo DN160</t>
  </si>
  <si>
    <t>Rurociągi kanalizacji grawitacyjnej z rur gładkościennych PVC-U, łączonych kielichowo. DN110</t>
  </si>
  <si>
    <t>Rurociągi kanalizacji grawitacyjnej z rur gładkościennych PVC-U, łączonych kielichowo. DN75</t>
  </si>
  <si>
    <t>Rurociągi kanalizacji grawitacyjnej z rur gładkościennych PVC-U, łączonych kielichowo. DN50</t>
  </si>
  <si>
    <t>Montaż kształtek do rurociągów gładkościennych PVC-U, łączonych kielichowo Trójniki przejściowe DN160/110</t>
  </si>
  <si>
    <t>Montaż kształtek do rurociągów gładkościennych PVC-U, łączonych kielichowo Trójniki przejściowe DN160/75</t>
  </si>
  <si>
    <t>Montaż kształtek do rurociągów gładkościennych PVC-U, łączonych kielichowo Trójniki DN110</t>
  </si>
  <si>
    <t>Montaż kształtek do rurociągów gładkościennych PVC-U, łączonych kielichowo Trójniki przejściowe DN110/50</t>
  </si>
  <si>
    <t>Montaż kształtek do rurociągów gładkościennych PVC-U, łączonych kielichowo Trójniki przejściowe DN75/50</t>
  </si>
  <si>
    <t>Nasady wentylacyjne blaszane o średnicy wlotu do 20 cm</t>
  </si>
  <si>
    <t>Rynny dachowe półokrągłe o śr. 12 cm z blachy ocynkowanej</t>
  </si>
  <si>
    <t>Rury spustowe okrągłe o śr. 10 cm z blachy ocynkowanej</t>
  </si>
  <si>
    <t>Montaż kształtek do rurociągów gładkościennych PVC-U, łączonych kielichowo Trójniki przejściowe DN75/40</t>
  </si>
  <si>
    <t>Montaż kształtek do rurociągów gładkościennych PVC-U, łączonych kielichowo Kolana DN160 45°</t>
  </si>
  <si>
    <t>Montaż kształtek do rurociągów gładkościennych PVC-U, łączonych kielichowo Kolana DN160 90°</t>
  </si>
  <si>
    <t>Podejścia dopływowe do wody zimnej do płuczek ustępowych o połączeniu elastycznym (gumowym w oplocie stalowym) śr. zewn. 15 mm</t>
  </si>
  <si>
    <t>Dodatek za wykonanie podejść odpływowych z rur PVC-U kanalizacyjnych śr. 110 mm</t>
  </si>
  <si>
    <t>Dodatek za wykonanie podejść odpływowych z rur PVC-U kanalizacyjnych śr. 50 mm</t>
  </si>
  <si>
    <t>Przewody wentylacyjne z blachy stalowej, kołowe, typ B/I DN110 udział kształtek do 35 %</t>
  </si>
  <si>
    <t>Rewizje kanalizacyjne PVC-U DN75</t>
  </si>
  <si>
    <t>Odpowietrzniki kanalizacyjne DN75</t>
  </si>
  <si>
    <t>Wentylatory osiowe włączany ze światłem , wyłączany z opóźnieniem V=50m3/h, N=8W</t>
  </si>
  <si>
    <t>Kratki ściekowe</t>
  </si>
  <si>
    <t>Montaż tulei dla rur PVC-U DN160 wraz z izolacją</t>
  </si>
  <si>
    <t>Montaż tulei dla rur PVC-U DN110 wraz z izolacją</t>
  </si>
  <si>
    <t>Montaż tulei dla rur PVC-U DN75 wraz z izolacją</t>
  </si>
  <si>
    <t>CZĘŚĆ A - OGÓLNA</t>
  </si>
  <si>
    <t>Montaż tulei dla rur PVC-U DN50 wraz z izolacją</t>
  </si>
  <si>
    <t>Próba szczelności instalacji kanalizacyjnej</t>
  </si>
  <si>
    <t>Montaż skrzynki ZKP</t>
  </si>
  <si>
    <t>Montaż skrzynki TR</t>
  </si>
  <si>
    <t>Instalacja kabla YKY 4x6 mm2 wraz z wykonaniem bruzd oraz otynkowaniem</t>
  </si>
  <si>
    <t>Instalacja kabla YDYp 750V  wraz z wykonaniem bruz oraz otynkowaniem</t>
  </si>
  <si>
    <t>Instalacja kabla YDYp 4x1,5 mm2  wraz z wykonaniem bruzd i otynkowaniem</t>
  </si>
  <si>
    <t>Instalacja kabla YDY 3x2,5 mm2 wraz z wykonaniem bruz i otynkowaniem</t>
  </si>
  <si>
    <t>Grzejniki konwektorowe elektryczne U=230V, N=1000W , wysokość 0,2m od posadzki</t>
  </si>
  <si>
    <t>DM-00.00.00</t>
  </si>
  <si>
    <t>Grzejniki konwektorowe elektryczne U=230V, N=500W , wysokość 0,2m od posadzki</t>
  </si>
  <si>
    <t>Gniazda instalacyjne wtyczkowe ze stykiem ochronnym podtynkowe 2-biegunowe pojedyncze o obciążalności do 10 A i przekroju przewodów do 2.5 mm2</t>
  </si>
  <si>
    <t xml:space="preserve">WYMAGANIA OGÓLNE </t>
  </si>
  <si>
    <t>CZĘŚĆ B - OBIEKTY DROGOWE I INFRASTRUKTURA</t>
  </si>
  <si>
    <t>D-01.00.00.</t>
  </si>
  <si>
    <t>ROBOTY PRZYGOTOWAWCZE</t>
  </si>
  <si>
    <t>Wyznaczenie trasy i punktów wysokościowych</t>
  </si>
  <si>
    <t>Koszty wyłączeń  czynnego gazociągu na czas przełączania  przebudowywanego odcinka - prace hermetyczna na gazociągu śr DN200stal wstrzymanie przepływu gazu wykonany prze specjalistyczną firmę</t>
  </si>
  <si>
    <t>Usunięcie drzew i krzewów</t>
  </si>
  <si>
    <t>Zabezpieczenie drzew na okres wykonywania robót</t>
  </si>
  <si>
    <t>Cięcia techniczne w koronach drzew</t>
  </si>
  <si>
    <t>Przebudowa linii elektroenergetycznych 0,4 i 15 kV</t>
  </si>
  <si>
    <t>Przebudowa linii kablowych trakcyjnych</t>
  </si>
  <si>
    <t xml:space="preserve">I. Budowa kanalizacji teletechnicznej ZDiTM Szczecin </t>
  </si>
  <si>
    <t>II. Zabezpieczenie kanalizacji kablowej Orange Polska SA</t>
  </si>
  <si>
    <t>III. Przebudowa kabla światłwowodowego OKP 11021</t>
  </si>
  <si>
    <t>IV. Przebudowa kabla światłowodowego RWŁ</t>
  </si>
  <si>
    <t>Przebudowa sieci wodociągowej</t>
  </si>
  <si>
    <t>Przebudowa podziemnych sieci gazowych</t>
  </si>
  <si>
    <t>Przebudowa kanalizacji sanitarnej  i kanalizacji deszczowej</t>
  </si>
  <si>
    <t>Wykopy w gruncie kat. I-III z wywozem urobku poza teren budowy (część nie ujęta w korytowaniu, wykop o gł. &gt;0,5m) 20% sumy wykopów</t>
  </si>
  <si>
    <t>Wykopy w gruncie kat. I-III z wykorzystaniem na nasyp (część nie ujęta w korytowaniu, wykop o gł.&gt;0,5m) 80% sumy wykopów</t>
  </si>
  <si>
    <t>ROBOTY ZIEMNE</t>
  </si>
  <si>
    <t>Dostawa i montaż smarownic torowych wraz z instalacją  (wraz z systemem zdalnego monitoringu i sterowania wraz z instalacją stacji kontrolnej w siedzibie TS ) –  1 sztuka</t>
  </si>
  <si>
    <t>Dostawa i montaż przyrządów wyrównawczych wraz z oklejeniem profilami elastomerowymi (szt./szyna)</t>
  </si>
  <si>
    <t>- ręczne plantowanie skarp i dna wykopów</t>
  </si>
  <si>
    <t>- wykonanie linii na skrzyżowaniach i przejściach (P-10 4m, P-10 6m, P-11, P-13, P-14)</t>
  </si>
  <si>
    <t>- wykonanie oznakowania poziomego cienkowarstwowego na nawierzchniach z kamienia (wszystkie typy)</t>
  </si>
  <si>
    <t>- dostawa i montaż słupków z rur fi 70mm na znaki</t>
  </si>
  <si>
    <t>- dostawa i montaż znaków pionowych  A  na gotowych słupkach - folia II  generacji</t>
  </si>
  <si>
    <t>- dostawa i montaż znaków pionowych  B i C  na gotowych słupkach - folia II  generacji</t>
  </si>
  <si>
    <t>- dostawa i montaż znaków pionowych  D  na gotowych słupkach - folia II  generacji</t>
  </si>
  <si>
    <t>- dostawa i montaż znaków tabliczek uzupełniających T  na gotowych słupkach - folia II  generacji</t>
  </si>
  <si>
    <t>- dostawa i montaż znaków uzupełniających F  na gotowych słupkach - folia II  generacji</t>
  </si>
  <si>
    <t>- dostawa i montaż znaków drogowskazowych E  na gotowych słupkach - folia II  generacji</t>
  </si>
  <si>
    <t>- dostawa i montaż dużych tablic drogowskazowych E  wraz konstrukcjami wsporczymi kratownicowymi  i fundamentami - folia II  generacji</t>
  </si>
  <si>
    <t>- ustawienie słupków przeszkodowych U5a</t>
  </si>
  <si>
    <t>Rury winidurowe o śr.do 37 mm układane p.t. w gotowych bruzdach w betonie</t>
  </si>
  <si>
    <t>Przewody kabelkowe YDY 3x2.5 mm2 wciągane do rur</t>
  </si>
  <si>
    <t>Montaż wysięgników rurowych 1-ramiennych, stalowych, ocynkowanych o masie do 30 kg na słupie</t>
  </si>
  <si>
    <t>Montaż wysięgników rurowych 2-ramiennych, stalowych, ocynkowanych o masie do 50 kg na słupie</t>
  </si>
  <si>
    <t>Wykonanie wykopów:</t>
  </si>
  <si>
    <t>Wykonanie nasypów</t>
  </si>
  <si>
    <t>Wzmocnienie podłoża za pomocą geosyntetyków</t>
  </si>
  <si>
    <t>D-04.00.00</t>
  </si>
  <si>
    <t>PODBUDOWY</t>
  </si>
  <si>
    <t>Badania i pomiary instalacji uziemiającej słupów i szafek oświetlenia ulic</t>
  </si>
  <si>
    <t>Koryto wraz z profilowaniem i zagęszczaniem podłoża</t>
  </si>
  <si>
    <t>Pomiary luminancji oświetlenia drogi</t>
  </si>
  <si>
    <t>Pomiary natężenia oświetlenia chodników i ścieżek rowerowych</t>
  </si>
  <si>
    <t>Oczyszczenie i skropienie warstw konstrukcyjnych</t>
  </si>
  <si>
    <t>Podbudowa z kruszywa łamanego stabilizowanego mechanicznie</t>
  </si>
  <si>
    <t>Ulepszone podłoże lub podbudowa z kruszywa stabilizowanego cementem</t>
  </si>
  <si>
    <t>Wykonanie ławy betonowej z oporem z betonu C12/15</t>
  </si>
  <si>
    <t>Wykonanie ławy betonowej bez oporu z betonu C12/15</t>
  </si>
  <si>
    <t>Podbudowa z betonu asfaltowego</t>
  </si>
  <si>
    <t>Podbudowa z betonu cementowego</t>
  </si>
  <si>
    <t>jw.. lecz krawężniki w łukach (z  gotowych odcinków prostych ciętych na 0,5m) R od 15 do 30m</t>
  </si>
  <si>
    <t>D-05.00.00</t>
  </si>
  <si>
    <t>NAWIERZCHNIE</t>
  </si>
  <si>
    <t>- wykonanie peronów i chodników z płytek betonowych 35x35  barwy szarej  gr. 6 cm na podsypce cementowo-piaskowej gr. 3cm</t>
  </si>
  <si>
    <t>Nawierzchnia z kostki kamiennej</t>
  </si>
  <si>
    <t>Wykonanie warstwy wiążącej z betonu asfaltowego</t>
  </si>
  <si>
    <t>nawierzchnia z kruszywa 0/8 mm (lub podobna) - grub. 4 cm</t>
  </si>
  <si>
    <t>warstwa dynamiczna z kruszywa 0/16mm (lub podobna) - grub. 6 cm</t>
  </si>
  <si>
    <t>Wykonanie warstwy ścieralnej z SMA</t>
  </si>
  <si>
    <t>ustawienie obrzeży betonowych o wymiarach 8x30 cm na podsypce cementowo-piaskowej o gr. 8 cm</t>
  </si>
  <si>
    <t>ustawienie obrzeży betonowych o wymiarach 8x30 cm na betonie C12/15 o gr. 10 cm</t>
  </si>
  <si>
    <t>Wykonanie warstwy ścieralnej z asfaltu lanego</t>
  </si>
  <si>
    <t xml:space="preserve">Frezowanie nawierzchni </t>
  </si>
  <si>
    <t>Parkingi - nawierzchnia</t>
  </si>
  <si>
    <t>D-06.00.00</t>
  </si>
  <si>
    <t>ROBOTY WYKOŃCZENIOWE</t>
  </si>
  <si>
    <t>Umocnienie powierzchniowe skarp, rowów, pasa dzielącego przez humusowanie i obsianie oraz umocnienie siatką przeciwerozyjną</t>
  </si>
  <si>
    <t>D-07.00.00</t>
  </si>
  <si>
    <t>URZĄDZENIA BEZPIECZEŃSTWA RUCHU</t>
  </si>
  <si>
    <t>Oznakowanie poziome</t>
  </si>
  <si>
    <t>Oznakowanie pionowe</t>
  </si>
  <si>
    <t>Urządzenia bezpieczeństwa ruchu drogowego</t>
  </si>
  <si>
    <t>Oświetlenie drogowe</t>
  </si>
  <si>
    <t>Montaż izolatorów sekcyjnych tramwajowych w przewodzie jezdnym.</t>
  </si>
  <si>
    <t>Montaż izolatorów sekcyjnych tramwajowych w linie zawieszenia wzdłużnego.</t>
  </si>
  <si>
    <t>Montaż rozłączników sekcyjnych i zasilających na słupie</t>
  </si>
  <si>
    <t>Montaż punktu zasilającego</t>
  </si>
  <si>
    <t>Montaż skrzyżowań tramwaj - tramwaj.</t>
  </si>
  <si>
    <t>Montaż nakładek krzyżowych.</t>
  </si>
  <si>
    <t>Montaż uszynień ochronnych</t>
  </si>
  <si>
    <t>Montaż punktów odgromowych</t>
  </si>
  <si>
    <t>Montaż uziemień punktów odgromowych</t>
  </si>
  <si>
    <t>Montaż tablic informacyjnych na konstrukcjach nośnych (izolatory sekcyjne i punkty zasilające).</t>
  </si>
  <si>
    <t>D-08.00.00</t>
  </si>
  <si>
    <t>ELEMENTY ULIC</t>
  </si>
  <si>
    <t>Chodniki z nawierzchni mineralnych</t>
  </si>
  <si>
    <t>Obrzeża betonowe</t>
  </si>
  <si>
    <t>Regulacje wysokościowe istn. wpustów ulicznych z wymianą kratek w razie potrzeby</t>
  </si>
  <si>
    <t>D-09.00.00</t>
  </si>
  <si>
    <t>ZIELEŃ DROGOWA I MAŁA ARCHITEKTURA</t>
  </si>
  <si>
    <t>ZIELEŃ</t>
  </si>
  <si>
    <t>D-10.00.00</t>
  </si>
  <si>
    <t>INNE ROBOTY</t>
  </si>
  <si>
    <t>Mury oporowe</t>
  </si>
  <si>
    <t>Trakcja tramwajowa</t>
  </si>
  <si>
    <t>Wiaty przystankowe</t>
  </si>
  <si>
    <t xml:space="preserve">Regulacje istn. pokryw: włazów, studzienek, zaworów </t>
  </si>
  <si>
    <t>S.T. mostowe</t>
  </si>
  <si>
    <t>ROBOTY DROGOWE NA OBIEKTACH MOSTOWYCH</t>
  </si>
  <si>
    <t>Nawierzchnie twarde ulepszone</t>
  </si>
  <si>
    <t>ROBOTY MOSTOWE</t>
  </si>
  <si>
    <t>FUNDAMENTOWANIE</t>
  </si>
  <si>
    <t>Roboty ziemne pod fundamenty</t>
  </si>
  <si>
    <t>ŚCIANKI SZCZELNE</t>
  </si>
  <si>
    <t>Wykonanie stalowych ścianek szczelnych</t>
  </si>
  <si>
    <t>ZBROJENIE</t>
  </si>
  <si>
    <t>Stal zbrojeniowa - wymagnia ogólne</t>
  </si>
  <si>
    <t>BETON</t>
  </si>
  <si>
    <t>Beton konstrukcyjny - wymagania ogólne</t>
  </si>
  <si>
    <t>Beton niekonstrukcyjny</t>
  </si>
  <si>
    <t>IZOLACJE</t>
  </si>
  <si>
    <t>Izolacja cienka</t>
  </si>
  <si>
    <t>Izolacja gruba z papy termozgrzewalnej</t>
  </si>
  <si>
    <t>ODWODNIENIE</t>
  </si>
  <si>
    <t>ELEMENTY ZABEZPIECZAJĄCE</t>
  </si>
  <si>
    <t>INNE ROBOTY MOSTOWE</t>
  </si>
  <si>
    <t>Roboty różne</t>
  </si>
  <si>
    <t>D-10.07.01</t>
  </si>
  <si>
    <t>Roboty ziemne</t>
  </si>
  <si>
    <t>Ściany</t>
  </si>
  <si>
    <t>Posadzka</t>
  </si>
  <si>
    <t>Stolarka</t>
  </si>
  <si>
    <t>Dach</t>
  </si>
  <si>
    <t>Instalacja wentylacyjna oraz kanalizacja deszczowa i sanitarna</t>
  </si>
  <si>
    <t>Instalacja elektryczna</t>
  </si>
  <si>
    <t>Pozycje
przedmiaru</t>
  </si>
  <si>
    <t>Wyszczególnienie
elementów
rozliczeniowych</t>
  </si>
  <si>
    <t>Jednostka 
przedmiarowa</t>
  </si>
  <si>
    <t>mies.</t>
  </si>
  <si>
    <t>Tablice informacyjne</t>
  </si>
  <si>
    <t>szt.</t>
  </si>
  <si>
    <t>Tablice pamiątkowe</t>
  </si>
  <si>
    <t>D-01.01.01.</t>
  </si>
  <si>
    <t>km</t>
  </si>
  <si>
    <t>D-01.02.01</t>
  </si>
  <si>
    <t>Ścinanie drzew o średnicy do 15 cm wraz z karczowaniem pni oraz wywiezieniem dłużyc, gałęzi i karpiny na odl. 15 km</t>
  </si>
  <si>
    <t xml:space="preserve">Mechaniczne ścinanie drzew o średnicy 16-35 cm wraz z karczowaniem pni oraz wywiezieniem dłużyc, gałęzi i karpiny na odl. 15 km </t>
  </si>
  <si>
    <t>Mechaniczne ścinanie drzew o średnicy 36-45 cm wraz z karczowaniem pni oraz wywiezieniem dłużyc, gałęzi i karpiny na odl. 15 km</t>
  </si>
  <si>
    <t>Mechaniczne ścinanie drzew o średnicy 46-55 cm wraz z karczowaniem pni oraz wywiezieniem dłużyc, gałęzi i karpiny na odl. 15 km</t>
  </si>
  <si>
    <t>Mechaniczne ścinanie drzew o średnicy 56-75 cm wraz z karczowaniem pni oraz wywiezieniem dłużyc, gałęzi i karpiny na odl. 15 km</t>
  </si>
  <si>
    <t>ha</t>
  </si>
  <si>
    <t>D.01.02.01</t>
  </si>
  <si>
    <t>Zabezpieczenie drzew na okres wykonywania robót, drzewa o średnicy do 30 cm</t>
  </si>
  <si>
    <t>Zabezpieczenie drzew na okres wykonywania robót, drzewa o średnicy powyżej 30 cm</t>
  </si>
  <si>
    <t>Cięcia do skrajni w koronach drzew o średnicy do 15 cm wraz z wywiezieniem gałęzi na odl. do 15 km</t>
  </si>
  <si>
    <t>Cięcia do skrajni w koronach drzew o średnicy 16-35 cm wraz z wywiezieniem gałęzi na odl. do 15 km</t>
  </si>
  <si>
    <t>Cięcia do skrajni w koronach drzew o średnicy 36-55 cm wraz z wywiezieniem gałęzi na odl. do 15 km</t>
  </si>
  <si>
    <t>Cięcia do skrajni w koronach drzew o średnicy 56-75 cm wraz z wywiezieniem gałęzi na odl. do 15 km</t>
  </si>
  <si>
    <t>Cięcia do skrajni w koronach drzew o średnicy 76-95 cm wraz z wywiezieniem gałęzi na odl. do 15 km</t>
  </si>
  <si>
    <t>Cięcia do skrajni w koronach drzew o średnicy 116-135 cm wraz z wywiezieniem gałęzi na odl. do 15 km</t>
  </si>
  <si>
    <t>D-01.02.02</t>
  </si>
  <si>
    <t>m2</t>
  </si>
  <si>
    <t>D-01.02.04</t>
  </si>
  <si>
    <t>m</t>
  </si>
  <si>
    <t>Demontaż  znaków drogowych</t>
  </si>
  <si>
    <t>kpl.</t>
  </si>
  <si>
    <t>Demontaż  kotwień  krańcowych przewodów jezdnych i lin zawieszenia
wzdłużnego.</t>
  </si>
  <si>
    <t>Demontaż istniejącej sieci trakcyjnej jezdnej (przewody, kotwienia, konstrukcje
nośne, słupy, fundamenty, wywóz gruzu)</t>
  </si>
  <si>
    <t>D-01.03.06A</t>
  </si>
  <si>
    <t>D-01.03.02A</t>
  </si>
  <si>
    <t>m3</t>
  </si>
  <si>
    <t>odc.</t>
  </si>
  <si>
    <t>D-01.03.02B</t>
  </si>
  <si>
    <t xml:space="preserve">Wykonanie przepustów pod przeszkodami terenowymi metodą płucząco-wierconą sterowaną, przepust do 30m, rury HDPE 2xFi110mm </t>
  </si>
  <si>
    <t>szt</t>
  </si>
  <si>
    <t xml:space="preserve">Wykonanie przepustów pod przeszkodami terenowymi metodą płucząco-wierconą sterowaną, przepust do 30m, rury HDPE Fi110mm </t>
  </si>
  <si>
    <t>Szt.</t>
  </si>
  <si>
    <t>Montaż elementów mechanicznej ochrony przed ingerencją osób nieuprawnionych w istniejących studniach kablowych, pokrywa dodatkowa z prętami, rama ciężka lub lekka</t>
  </si>
  <si>
    <t>Zabezpieczenie kanalizacji 5-otw. rurami AROT 160 PS</t>
  </si>
  <si>
    <t>Ułożenie dodatkowych 2 rur HDPE 110/6,3 we wspólnym wykopie</t>
  </si>
  <si>
    <t>Budowa gardeł dodatkowych z kostki betonowej (bloczków) dla studni kablowych magistralnych SKM, typ SKM-3</t>
  </si>
  <si>
    <t>Pomiary reflektometryczne liinii światłowodowych, pomiary motażowe z przełącznicy, mierzony 1 światłowód</t>
  </si>
  <si>
    <t>odcinek</t>
  </si>
  <si>
    <t>Budowa kanalizacji kablowej ośmiootworowej (2x4) z rur HDPE 125/7,1 wraz z robotami ziemnymi</t>
  </si>
  <si>
    <t xml:space="preserve">Budowa studni kablowych magistralnych SKM3 (SKMP3) </t>
  </si>
  <si>
    <t>Mechaniczna rozbiórka studni kablowych teletechnicznych (SKM3, SK6)</t>
  </si>
  <si>
    <t>Instalacja światłowodu w kanalizacji wtórnej wciągarka mechaniczną, kabel w odcinkach 2km ZW-NOTKtsd 24J wraz ze spajaniem, montażem złączy przelotowych  i montażem zapasów kabla na stelażach w studni (48 złączy)</t>
  </si>
  <si>
    <t>D-01.03.05</t>
  </si>
  <si>
    <t>D-01.03.07
D-03.02.01</t>
  </si>
  <si>
    <t>odc. -1 prób.</t>
  </si>
  <si>
    <t>D-02.01.01</t>
  </si>
  <si>
    <t>D-02.03.01</t>
  </si>
  <si>
    <t xml:space="preserve">Wykonanie nasypów z zagęszczeniem i profilowaniem skarp gruntu z wykopów </t>
  </si>
  <si>
    <t>Wykonanie nasypów z zagęszczeniem i profilowaniem skarp gruntu z dowiezionego</t>
  </si>
  <si>
    <t>D-04.01.01</t>
  </si>
  <si>
    <t xml:space="preserve">- profilowanie i zagęszczenie podłoża pod warstwy konstrukcyjne nawierzchni, grunt kat. I-III. </t>
  </si>
  <si>
    <t>D-04.03.01</t>
  </si>
  <si>
    <t>- oczyszczenie powierzchni warstwy konstrukcyjnej  bitumicznej ( w tym z betonu cementowego)</t>
  </si>
  <si>
    <t>- oczyszczenie powierzchni warstwy konstrukcyjnej niebitumicznej</t>
  </si>
  <si>
    <t>- skropienie powierzchni warstwy bitumicznej ( w tym z betonu cementowego)</t>
  </si>
  <si>
    <t>- skropienie powierzchni warstwy niebitumicznej</t>
  </si>
  <si>
    <t>D-04.04.02</t>
  </si>
  <si>
    <t>Dolna warstwa podbudowy - kruszywo łamane o ciągłym uziarnieniu 0/31,5mm stabilizowane mechanicznie   - grub. 30cm</t>
  </si>
  <si>
    <t>Dolna warstwa podbudowy - kruszywo łamane o ciągłym uziarnieniu 0/31,5mm stabilizowane mechanicznie   - grub. 20cm</t>
  </si>
  <si>
    <t>Dolna warstwa podbudowy - kruszywo łamane o ciągłym uziarnieniu 0/31,5mm stabilizowane mechanicznie   - grub. 15cm</t>
  </si>
  <si>
    <t>D-04.05.01</t>
  </si>
  <si>
    <t>D-04.07.01</t>
  </si>
  <si>
    <t>D-04.06.02</t>
  </si>
  <si>
    <t>D-05.03.01</t>
  </si>
  <si>
    <t>D-05.03.05</t>
  </si>
  <si>
    <t>Warstwa wiążąca z AC 16W  D35/50  gr.8cm</t>
  </si>
  <si>
    <t>D-05.03.13</t>
  </si>
  <si>
    <t>Warstwa ścieralna z mieszanki grysowo-mastyksowej (SMA) 0/8 modyfikowanej polimerem - grub. 4cm (jezdnie poza torowiskami, ścieżki rowerowe)</t>
  </si>
  <si>
    <t>Warstwa ścieralna z mieszanki grysowo-mastyksowej (SMA) 0/8 modyfikowanej polimerem - grub. 5cm  (torowisko wbudowane w jezdnię)</t>
  </si>
  <si>
    <t>D-05.03.13a</t>
  </si>
  <si>
    <t>Frezowanie nawierzchni na zimno o śr. grubości 5cm (odcinki dowiązania nawierzchnii )</t>
  </si>
  <si>
    <t>mb</t>
  </si>
  <si>
    <t>Spawanie termitowe szyn tramwajowych – 1 styk,</t>
  </si>
  <si>
    <t>styk</t>
  </si>
  <si>
    <t>Dostawa i montaż wpustów szynowych punktowych odwadniających szynę  wraz z oklejeniem profilami elastomerowymi   –  1 sztuka,</t>
  </si>
  <si>
    <t>Wykonanie kozła oporowego wraz zakończeniem toru (szt./tor)</t>
  </si>
  <si>
    <t>Dostawa i montaż rozjazdów torowych –  1 sztuka rozjazdu danego rodzaju:</t>
  </si>
  <si>
    <t xml:space="preserve">  rozjazd jednotorowy pojedynczy (pętla "Las Arkoński")</t>
  </si>
  <si>
    <t xml:space="preserve">  rozjazd jednotorowy pojedynczy łukowy (pętla "Las Arkoński")</t>
  </si>
  <si>
    <t xml:space="preserve">  rozjazd dwutorowy pojedynczy niepełny (pętla "Las Arkoński")</t>
  </si>
  <si>
    <t xml:space="preserve">  rozjazd dwutorowy podwójny przedłużony (rondo)</t>
  </si>
  <si>
    <t xml:space="preserve">  skrzyżowanie poczwórne (rondo)</t>
  </si>
  <si>
    <t>D-06.01.01</t>
  </si>
  <si>
    <t>- ręczne plantowanie skarp i korony nasypów</t>
  </si>
  <si>
    <t xml:space="preserve"> - umocnienie skarp poprzez brukowanie</t>
  </si>
  <si>
    <t>D-07.01.01</t>
  </si>
  <si>
    <t xml:space="preserve">- wykonanie linii ciągłych szerokich - grubowarstwowe </t>
  </si>
  <si>
    <t xml:space="preserve">- wykonanie linii ciągłych wąskich - grubowarstwowe </t>
  </si>
  <si>
    <t xml:space="preserve">- wykonanie linii ciągłych podwójnych - grubowarstwowe </t>
  </si>
  <si>
    <t xml:space="preserve">- wykonanie linii przerywanych szerokich (P-1c, P7a, P-1e) </t>
  </si>
  <si>
    <t xml:space="preserve">- wykonanie linii przerywanych wąskich </t>
  </si>
  <si>
    <t xml:space="preserve">- wykonanie symboli (P-8a,P-9,P-15,P-21a, P-22,P-23,P-25) </t>
  </si>
  <si>
    <t>D-07.02.01</t>
  </si>
  <si>
    <t>D-07.05.01</t>
  </si>
  <si>
    <t>D-07.07.01</t>
  </si>
  <si>
    <t xml:space="preserve">jw.. lecz krawężniki łukowe (gotowe) R=0,5m  </t>
  </si>
  <si>
    <t xml:space="preserve">jw.. lecz krawężniki łukowe (gotowe) R=1,0m </t>
  </si>
  <si>
    <t xml:space="preserve">jw.. lecz krawężniki łukowe (gotowe) R=3m </t>
  </si>
  <si>
    <t xml:space="preserve">jw.. lecz krawężniki łukowe (gotowe) R=6m  </t>
  </si>
  <si>
    <t xml:space="preserve">jw.. lecz krawężniki łukowe (gotowe) R=9m </t>
  </si>
  <si>
    <t xml:space="preserve">jw.. lecz krawężniki łukowe (gotowe) R=12-15m </t>
  </si>
  <si>
    <t xml:space="preserve">jw.. lecz krawężniki łukowe (gotowe) R=12 - 15m </t>
  </si>
  <si>
    <t>- wykonanie chodników z płytek  30x36, 30x18, 30x30, 30x18  gr. 8 cm na podsypce cementowo-piaskowej gr. 3cm (przejazdy ma zjazdach)</t>
  </si>
  <si>
    <t xml:space="preserve">- wykonanie wzdłuż peronów  pasa z płytek 35x35 barwy grafitowej  na podyspce cem. pias. </t>
  </si>
  <si>
    <t>D.08.03.01</t>
  </si>
  <si>
    <t>D.09.01.01</t>
  </si>
  <si>
    <t xml:space="preserve">Wykonanie oddzielenia nawierzchni za pomocą "rollborderów" </t>
  </si>
  <si>
    <t>D-10.01.02</t>
  </si>
  <si>
    <t>D-10.03.01.</t>
  </si>
  <si>
    <t>Regulacje pokryw istn. studni teletechnicznych (SK, SKM)</t>
  </si>
  <si>
    <t>Regulacje wysokościowe włazów i pokryw studni KS i KO z wymianą włazów i pierścieni</t>
  </si>
  <si>
    <t>Regulacje wysokościowe istn. pokryw zaworów sieć wodociągowa/gazowa</t>
  </si>
  <si>
    <t>PRZEBUDOWA WIADUKTU DROGOWEGO NA UL. ARKOŃSKIEJ</t>
  </si>
  <si>
    <t>D.05.00.00.</t>
  </si>
  <si>
    <t>D.05.03.00.</t>
  </si>
  <si>
    <t>D.05.03.05</t>
  </si>
  <si>
    <t>D.05.03.06.</t>
  </si>
  <si>
    <t>D.05.03.10.</t>
  </si>
  <si>
    <t>D.05.03.12.</t>
  </si>
  <si>
    <t>M.11.00.00.</t>
  </si>
  <si>
    <t>M.11.01.00.</t>
  </si>
  <si>
    <t>M.11.01.01.</t>
  </si>
  <si>
    <t>M.11.01.04.</t>
  </si>
  <si>
    <t>M.11.04.00.</t>
  </si>
  <si>
    <t>M.11.04.02.</t>
  </si>
  <si>
    <t xml:space="preserve"> - ścianki szczelne typu G62 H=10,0 m</t>
  </si>
  <si>
    <t>M.12.00.00.</t>
  </si>
  <si>
    <t>M.12.01.00.</t>
  </si>
  <si>
    <t>Mg</t>
  </si>
  <si>
    <t>M.12.01.02.</t>
  </si>
  <si>
    <t xml:space="preserve"> - wklejanie prętów o średnicy 14mm i  gł. wklejenia 100mm</t>
  </si>
  <si>
    <t xml:space="preserve"> - wklejanie prętów o średnicy 14mm i  gł. wklejenia 200mm</t>
  </si>
  <si>
    <t xml:space="preserve"> - wklejanie prętów o średnicy 20mm i  gł. wklejenia 300mm</t>
  </si>
  <si>
    <t>M.13.00.00.</t>
  </si>
  <si>
    <t>M.13.01.00.</t>
  </si>
  <si>
    <t>M.13.01.01.</t>
  </si>
  <si>
    <t>M.13.01.03.</t>
  </si>
  <si>
    <t>M.13.01.04.</t>
  </si>
  <si>
    <t xml:space="preserve"> - kotwy kap 7,053 kg/1 szt.</t>
  </si>
  <si>
    <t>M.13.01.05.</t>
  </si>
  <si>
    <t>M.13.01.10.</t>
  </si>
  <si>
    <t>M.13.02.00.</t>
  </si>
  <si>
    <t>M.13.02.01.</t>
  </si>
  <si>
    <t>Beton podkladowy kl. B20</t>
  </si>
  <si>
    <t>M.13.02.02.</t>
  </si>
  <si>
    <t xml:space="preserve">m2 </t>
  </si>
  <si>
    <t>M.13.03.01.</t>
  </si>
  <si>
    <t>M.13.03.02.</t>
  </si>
  <si>
    <t>M.13.03.03.</t>
  </si>
  <si>
    <t>"Sklejenie" rys i szczelin poprzez iniekcje cementowe</t>
  </si>
  <si>
    <t>M.15.00.00.</t>
  </si>
  <si>
    <t>M.15.01.00.</t>
  </si>
  <si>
    <t>M.15.01.01</t>
  </si>
  <si>
    <t>M.15.02.00.</t>
  </si>
  <si>
    <t>M.15.02.01</t>
  </si>
  <si>
    <t>M.15.02.03</t>
  </si>
  <si>
    <t>M.16.00.00.</t>
  </si>
  <si>
    <t>M.16.01.04.</t>
  </si>
  <si>
    <t>M.16.01.05.</t>
  </si>
  <si>
    <t>M.19.00.00.</t>
  </si>
  <si>
    <t>M.19.01.01.</t>
  </si>
  <si>
    <t>Krawężnik kamienny 200x300 na ławie bet. z oporem</t>
  </si>
  <si>
    <t>M.19.01.02.</t>
  </si>
  <si>
    <t>M.19.01.03</t>
  </si>
  <si>
    <t>M.20.00.00.</t>
  </si>
  <si>
    <t>M.20.01.00.</t>
  </si>
  <si>
    <t>M.20.01.03.</t>
  </si>
  <si>
    <t>Roboty rozbiórkowe</t>
  </si>
  <si>
    <t>- rozbiórki nawierzchni asfaltobetonowej (frezowanie)</t>
  </si>
  <si>
    <t>- rozbiórki nawierzchni z kostki brukowej na podsypce</t>
  </si>
  <si>
    <t>- podsypka piaskowa jw. oraz na chodnikach i nad instalacjami</t>
  </si>
  <si>
    <t>- rozbiórki nawierzchni asfaltobetonowej na chodnikach</t>
  </si>
  <si>
    <t>- demontaż płytek chodnikowych i nad instalacjami</t>
  </si>
  <si>
    <t>- demontaż płyt żelbet przykrywających kanał (1,4x0,1 m)</t>
  </si>
  <si>
    <t>- rozbiórki warstw betonowych wyrównawczych (frezowanie)</t>
  </si>
  <si>
    <t>- demontaż krawężników</t>
  </si>
  <si>
    <t>- demontażu istniejącej izolacji pomostu</t>
  </si>
  <si>
    <t>- demontaż balustrad</t>
  </si>
  <si>
    <t>- demontaż murków betonowych balustrad</t>
  </si>
  <si>
    <t>- rozbiórki górnej części skrzydeł z pozostawieniem ew. zbrojenia</t>
  </si>
  <si>
    <t>- rozkucie górnej płyty pomostu z poz. zbr. wykucie rowków 40x40</t>
  </si>
  <si>
    <t>- rozbiórka dolnych płyt komór</t>
  </si>
  <si>
    <t>- rozbiórka płyt przejściowych wraz z oparciem</t>
  </si>
  <si>
    <t>- rozbiórka górnej cz. przyczółków dla oparcia płyt przejściowych</t>
  </si>
  <si>
    <t>M.20.01.14.</t>
  </si>
  <si>
    <t>Powierzchniowe zabezp. betonu przenoszące zarys. Do 0,3 mm</t>
  </si>
  <si>
    <t>M.20.01.15.</t>
  </si>
  <si>
    <t>Elementy stalowe wyposażenia</t>
  </si>
  <si>
    <t xml:space="preserve"> - kotwy barier 7,4 kg/1 szt kpl. ze śrubami i podkł.</t>
  </si>
  <si>
    <t xml:space="preserve"> - kotwy barier 8,46 kg/1 szt kpl. ze śrubami i podkł.</t>
  </si>
  <si>
    <t xml:space="preserve"> - konstrukcja wieszaków dla rurociągu i instalcji kablowych</t>
  </si>
  <si>
    <t xml:space="preserve"> - rura osłonowa dla rurociągu Dz 610/10 L=33,6 mb</t>
  </si>
  <si>
    <t xml:space="preserve"> - koryta stal. dla szyn tramwajowych z szynami Ri60N kpl. 4 x23,157m</t>
  </si>
  <si>
    <t>M.20.01.18</t>
  </si>
  <si>
    <t>M.20.01.21.</t>
  </si>
  <si>
    <t>Ułożenie nadproży prefabrykowanych L19 otworów
Okiennych</t>
  </si>
  <si>
    <t>m belki</t>
  </si>
  <si>
    <t>Ułożenie nadproży prefabrykowanych L19 otworów
Drzwiowych</t>
  </si>
  <si>
    <t>Instalacja wodociągowa</t>
  </si>
  <si>
    <t>Sieci wodociągowe - kształtki polipropylenowe ciśnieniowe łączone na wcisk DN20
Kolano 45°</t>
  </si>
  <si>
    <t>Sieci wodociągowe - kształtki polipropylenowe ciśnieniowe łączone na wcisk DN20
Kolano 90°</t>
  </si>
  <si>
    <t>Sieci wodociągowe - kształtki polipropylenowe ciśnieniowe łączone na wcisk DN25
Kolano 90°</t>
  </si>
  <si>
    <t>Sieci wodociągowe - kształtki polipropylenowe ciśnieniowe łączone na wcisk
Trójnik DN20/25</t>
  </si>
  <si>
    <t>podej.</t>
  </si>
  <si>
    <t>m kabla</t>
  </si>
  <si>
    <t>Instalacja wentylatorów wyciągowych i połączenie z wyłącznikiem oświetlenia za pomocą kabla
YDYp 4x1,5 mm2</t>
  </si>
  <si>
    <t>Kpl.</t>
  </si>
  <si>
    <t xml:space="preserve">Bioekrany ochronne korzeni drzew z folii polipropylenowej </t>
  </si>
  <si>
    <t>Wypełnienie szczelin masą poliuretanową 1x3 cm (styk kapa-skrzydło)</t>
  </si>
  <si>
    <t>Cena</t>
  </si>
  <si>
    <t>jednostkowa</t>
  </si>
  <si>
    <t>[PLN]</t>
  </si>
  <si>
    <t>Wartość</t>
  </si>
  <si>
    <t>TABELA ELEMENTÓW ROZLICZENIOWYCH</t>
  </si>
  <si>
    <t>X</t>
  </si>
  <si>
    <t>RAZEM WYZNACZENIE TRASY I PUNKTÓW WYSOKOŚCIOWYCH</t>
  </si>
  <si>
    <t>RAZEM USUNIĘCIE DRZEW I KRZEWÓW</t>
  </si>
  <si>
    <t>RAZEM ZABEZPIECZENIE DRZEW NA OKRES WYKONYWANIA ROBÓT</t>
  </si>
  <si>
    <t>RAZEM CIĘCIA TECHNICZNE W KORONACH DRZEW</t>
  </si>
  <si>
    <t>RAZEM PRZEBUDOWA LINII ELEKTROENERGETYCZNYCH 0,4 I 15 Kv</t>
  </si>
  <si>
    <t>RAZEM PRZEBUDOWA LINII KABLOWYCH TRAKCYJNYCH</t>
  </si>
  <si>
    <t>RAZEM BUDOWA KANALIZACJI TELETECHNICZNEJ ZDiTM SZCZECIN</t>
  </si>
  <si>
    <t>RAZEM ZABEZPIECZENIE KANALIZACJI KABLOWEJ ORANGE POLSKA SA</t>
  </si>
  <si>
    <t>RAZEM PRZEBUDOWA KABLA ŚWIATŁOWODOWEGO OKP 11021</t>
  </si>
  <si>
    <t>RAZEM PRZEBUDOWA KABLA ŚWIATŁOWODOWEGO RWŁ</t>
  </si>
  <si>
    <t>RAZEM PRZEBUDOWA SIECI WODOCIĄGOWEJ</t>
  </si>
  <si>
    <t>RAZEM PRZEBUDOWA PODZIEMNYCH SIECI GAZOWYCH</t>
  </si>
  <si>
    <t>RAZEM PRZEBUDOWA KANALIZACJI SANITARNEJ I KANALIZACJI DESZCZOWEJ</t>
  </si>
  <si>
    <t>RAEM WYKONANIE WYKOPÓW</t>
  </si>
  <si>
    <t>RAZEM ROBOTY PRZYGOTOWAWCZE</t>
  </si>
  <si>
    <t>RAZEM WYKONANIE NASYPÓW</t>
  </si>
  <si>
    <t>RAZEM WZMOCNIENIE PODŁOŻA ZA POMOCĄ GEOSYNTETYKÓW</t>
  </si>
  <si>
    <t>RAZEM ROBOTY ZIEMNE</t>
  </si>
  <si>
    <t>RAZEM KORYTO WRAZ Z PROFILOWANIEM I ZAGĘSZCZANIEM PODŁOŻA</t>
  </si>
  <si>
    <t>RAZEM OCZYSZCZENIE I SKROPIENIE WARSTW KONSTRUKCYJNYCH</t>
  </si>
  <si>
    <t>RAZEM PODBUDOWA Z KRUSZYWA ŁAMANEGO STABILIZOWANEGO MECHANICZNIE</t>
  </si>
  <si>
    <t>RAZEM ULEPSZONE PODŁOŻE LUB PODBUDOWA Z KRUSZYWA STABILIZOWANEGO CEMENTEM</t>
  </si>
  <si>
    <t>RAZEM PODBUDOWA Z BETONU ASFALTOWEGO</t>
  </si>
  <si>
    <t>RAZEM PODBUDOWA Z BETONU CEMENTOWEGO</t>
  </si>
  <si>
    <t>RAZEM PODBUDOWY</t>
  </si>
  <si>
    <t>RAZEM NAWIERZCHNIA Z KOSTKI KAMIENNEJ</t>
  </si>
  <si>
    <t>RAZEM WYKONANIE WARSTWY WIĄŻĄCEJ Z BETONU ASFALTOWEGO</t>
  </si>
  <si>
    <t>RAZEM WYKONANIE WARSTWY ŚCIERALNEJ Z SMA</t>
  </si>
  <si>
    <t>RAZEM WYKONANIE WARSTWY ŚCIERALNEJ Z ASFALTU LANEGO</t>
  </si>
  <si>
    <t>RAZEM FREZOWANIE NAWIERZCHNI</t>
  </si>
  <si>
    <t>RAZEM PARKINGI - NAWIERZCHNIA</t>
  </si>
  <si>
    <t>RAZEM NAWIERZCHNIE</t>
  </si>
  <si>
    <t>RAZEM ROBOTY WYKOŃCZENIOWE</t>
  </si>
  <si>
    <t>RAZEM OZNAKOWANIE POZIOME</t>
  </si>
  <si>
    <t>RAZEM OZNAKOWANIE PIONOWE</t>
  </si>
  <si>
    <t>RAZEM OŚWIETLENIE DROGOWE</t>
  </si>
  <si>
    <t>RAZEM KRAWĘŻNIKI</t>
  </si>
  <si>
    <t>RAZEM ELEMENTY ULIC</t>
  </si>
  <si>
    <t xml:space="preserve">RAZEM CHODNIKI Z NAWIERZCHNI MINERALNYCH </t>
  </si>
  <si>
    <t>RAZEM OBRZEŻA BETONOWE</t>
  </si>
  <si>
    <t>RAZEM ZIELEŃ</t>
  </si>
  <si>
    <t>RAZEM MURY OPOROWE</t>
  </si>
  <si>
    <t>RAZEM WIATY PRZYSTANKOWE</t>
  </si>
  <si>
    <t>RAZEM INNE ROBOTY</t>
  </si>
  <si>
    <t>RAZEM TRAKCJA TRAMWAJOWA</t>
  </si>
  <si>
    <t>RAZEM ROBOTY DROGOWE NA OBIEKTACH MOSTOWYCH</t>
  </si>
  <si>
    <t>RAZEM FUNDAMENTOWANIE</t>
  </si>
  <si>
    <t>RAZEM ŚCIANKI SZCZELNE</t>
  </si>
  <si>
    <t>RAZEM ZBROJENIE</t>
  </si>
  <si>
    <t>RAZEM BETON KONSTRUKCYJNY - WYMAGANIA OGÓLNE</t>
  </si>
  <si>
    <t>RAZEM BETON NIEKONSTRUKCYJNY</t>
  </si>
  <si>
    <t>RAZEM BETON</t>
  </si>
  <si>
    <t>RAZEM IZOLACJA CIENKA</t>
  </si>
  <si>
    <t>RAZEM IZOLACJA GRUBA Z PAPY TERMOZGRZEWALNEJ</t>
  </si>
  <si>
    <t>RAZEM IZOLACJE</t>
  </si>
  <si>
    <t>RAZEM ODWODNIENIE</t>
  </si>
  <si>
    <t>RAZEM ELEMENTY ZABEZPIECZAJĄCE</t>
  </si>
  <si>
    <t>RAZEM FUNDAMENTY Z BLOCZKÓW BETONOWYCH NA ZAPRAWIE CEMENTOWEJ</t>
  </si>
  <si>
    <t>RAZEM ŚCIANY</t>
  </si>
  <si>
    <t>RAZEM POSADZKA</t>
  </si>
  <si>
    <t>RAZEM STOLARKA</t>
  </si>
  <si>
    <t>RAZEM DACH</t>
  </si>
  <si>
    <t>RAZEM INSTALACJA WODOCIĄGOWA</t>
  </si>
  <si>
    <t>RAZEM INSTALACJA WENTYLACYJNA</t>
  </si>
  <si>
    <t>RAZEM INSTALACJA ELEKTRYCZNA</t>
  </si>
  <si>
    <t>RAZEM ZIELEŃ DROGOWA I MAŁA ARCHITEKTURA</t>
  </si>
  <si>
    <t>RAZEM URZĄDZENIA BEZPIECZEŃSTWA RUCHU</t>
  </si>
  <si>
    <t>RAZEM URZADZENIA BEZPIECZEŃSTWA RUCHU DROGOWEGO</t>
  </si>
  <si>
    <t>RAZEM ROBOTY MOSTOWE</t>
  </si>
  <si>
    <t>Montaż złącza kablowo-pomiarowego ZKP-1P, 200A wraz z fundamentem wraz z pomiarami ( wraz z uziemieniem wrraz z zarobieniami kabli)</t>
  </si>
  <si>
    <t>Dostawa i montaż hydrantu nadziemnego o średnicy DN 80, PN 10 wraz z pomiarami, przeprowadzeniem prób i badań oraz oznakowaniem</t>
  </si>
  <si>
    <t>Dostawa i montaż hydrantu nadziemnego o średnicy DN 100, PN 10 wraz z pomiarami, przeprowadzeniem prób i badań oraz oznakowaniem</t>
  </si>
  <si>
    <t>Dostawa i montaż hydrantu nadziemnego o średnicy DN 150, PN 10 wraz z pomiarami, przeprowadzeniem prób i badań oraz oznakowaniem</t>
  </si>
  <si>
    <t>Demontaż istniejących rurociągów wraz wywiezieniem urobku, gruzu oraz utylizacją</t>
  </si>
  <si>
    <t xml:space="preserve">Wykonanie złączy kablowych ZK-1 wraz z fundamentem oraz zarobieniem kabli </t>
  </si>
  <si>
    <t>Demontaż i montaż złącza kablowo-pomiarowego ZKP-1P wraz z fundamentem</t>
  </si>
  <si>
    <t>Montaż uziomów poziomych wraz z badaniami i pomiarami instalacji</t>
  </si>
  <si>
    <t xml:space="preserve">Układanie przewodów izolowanych jednożyłowych LgY do 120mm2 w rurach osłonowych i na betonie wraz z montażem końcówek kablowych oraz podłączeniem pod zacski </t>
  </si>
  <si>
    <t xml:space="preserve">Budowa studni kablowych SK-2 </t>
  </si>
  <si>
    <t>Kpl</t>
  </si>
  <si>
    <t>Demontaż i montaż węzłów kablowych WK-6 wraz z próbami</t>
  </si>
  <si>
    <t>Układanie kabli YAKY 4x150/1kV wraz z montażem muf i zarobieniem kabli na sucho</t>
  </si>
  <si>
    <t>Układanie kabli YAKY 4x120/1kV wraz z montażem muf i zarobieniem kabli na sucho</t>
  </si>
  <si>
    <t>Układanie kabli YAKY 50/1kV wraz z montażem muf i zarobieniem kabli na sucho</t>
  </si>
  <si>
    <t>Układanie kabli YAKY 4x35/1kV wraz z montażem muf i zarobieniem kabli na sucho</t>
  </si>
  <si>
    <t>Układanie kabli YKY 4x25/1kV wraz z montażem muf i zarobieniem kabli na sucho</t>
  </si>
  <si>
    <t>Układanie kabli XRUHAKXS 12/20kV, 1x120/50 mm2 w rowach kablowych</t>
  </si>
  <si>
    <t xml:space="preserve">Montaż elementów mechanicznej ochrony przed ingerencją osób nieuprawnionych w istniejących studniach </t>
  </si>
  <si>
    <t>Montaż kotwień i przewodów sieci jezdnej</t>
  </si>
  <si>
    <t>Montaż elektrycznego sterowania zwrotnic</t>
  </si>
  <si>
    <t>Badania i próby ruchowe</t>
  </si>
  <si>
    <t>Badanie linii kablowych SN</t>
  </si>
  <si>
    <t>Ułożenie rur osłonowych fi 75mm</t>
  </si>
  <si>
    <t>Ułożenie rur osłonowych fi 50mm</t>
  </si>
  <si>
    <t>Ułożenie rur osłonowych fi 110 ( w tym dwudzielnych)</t>
  </si>
  <si>
    <t>Ukladanie kabli YAKY 1x630 mm2 w rowach oraz w rurach osłonowych wraz z kopaniem rowów, nasypaniem warstwy piasku, zasypaniem oraz badaniami i pomiarami linii kablowych</t>
  </si>
  <si>
    <t>Badanie linii kablowych NN</t>
  </si>
  <si>
    <t>Układanie kabli YAKY 4x35 w rowach kablowych ręcznie oraz w rurach osłonowych wraz z : 
-Wykonaniem wykopów
-Nasypaniem warstwy piasku na dnie rowu oraz na ułożonym w rowie kablu
-Zasypaniem wykopu
-Zarobieniem na sucho końca kabli oraz podłączeniem przewodów</t>
  </si>
  <si>
    <t>Układanie kabli YKY 3x4 mm2 w rowach kablowych ręcznie  wraz z : 
-Wykonaniem wykopów
-Nasypaniem warstwy piasku na dnie rowu oraz na ułożonym w rowie kablu
-Zasypaniem wykopu
-Zarobieniem na sucho końca kabli oraz podłączeniem przewodów</t>
  </si>
  <si>
    <t>Układanie kabli YAKY 4x25 w rowach kablowych ręcznie oraz w rurach osłonowych  wraz z : 
-Wykonaniem wykopów
-Nasypaniem warstwy piasku na dnie rowu oraz na ułożonym w rowie kablu
-Zasypaniem wykopu
--Zarobieniem na sucho końca kabli oraz podłączeniem przewodów</t>
  </si>
  <si>
    <t xml:space="preserve">Wykonanie uziemienia poziomego oraz pionowego </t>
  </si>
  <si>
    <t>Roboty demontażowe</t>
  </si>
  <si>
    <t>Montaż opraw na słupach</t>
  </si>
  <si>
    <t>Montaż słupów oświetleniowych h=9,0m  wraz z wykonaniem fundamentu</t>
  </si>
  <si>
    <t>Montaż słupów oświetleniowych h=6,0m  wraz z wykonaniem fundamentu</t>
  </si>
  <si>
    <t>Montaż słupów oświetleniowych h=4,0m  wraz z wykonaniem fundamentu</t>
  </si>
  <si>
    <t>Wykonanie montażu uziomów pionowych, poziomych i przewodów uziemiających w szafach i złączach kablowych wraz z wykonaniem połączeń z bednarką</t>
  </si>
  <si>
    <t>Kopanie rowów kablowych wraz z nasypaniem warstwy piasku 2x 10cm i zasypaniem wykopu (linie kablowe SN)</t>
  </si>
  <si>
    <t>Dostawa i montaż rurociągu z rur kamionkowych o średnicy DN 400 wraz z  pomiarami, wykonaniem, umocnieniem odwodnieniem i zasypaniem wykopu, przeprowadzeniem prób i badań - głębokość posadowienia dna kanału do 2,5m</t>
  </si>
  <si>
    <t>Dostawa i montaż rurociągu z rur kamionkowych o średnicy DN 400 wraz z  pomiarami, wykonaniem, umocnieniem odwodnieniem i zasypaniem wykopu, przeprowadzeniem prób i badań - głębokość posadowienia dna kanału do 3,0m</t>
  </si>
  <si>
    <t>Dostawa i montaż studni betonowej o średnicy DN 1200 wraz z pomiarami, wykonaniem, umocnieniem, odwodnieniem i zasypaniem wykopu, przeprowadzeniem prób i badań - głębokości posadowienia dna studni do 2,0m</t>
  </si>
  <si>
    <t>Dostawa i montaż studni betonowej o średnicy DN 1200 wraz z pomiarami, wykonaniem, umocnieniem, odwodnieniem i zasypaniem wykopu, przeprowadzeniem prób i badań - głębokości posadowienia dna studni do 2,5m</t>
  </si>
  <si>
    <t>Dostawa i montaż studni betonowej o średnicy DN 1200 wraz z pomiarami, wykonaniem, umocnieniem, odwodnieniem i zasypaniem wykopu, przeprowadzeniem prób i badań - głębokości posadowienia dna studni do 3,0m</t>
  </si>
  <si>
    <t>Dostawa i montaż studni betonowej o średnicy DN 1200 wraz z pomiarami, wykonaniem, umocnieniem, odwodnieniem i zasypaniem wykopu, przeprowadzeniem prób i badań - głębokości posadowienia dna studni do 3,5m</t>
  </si>
  <si>
    <t>Dostawa i montaż studni betonowej o średnicy DN 1500 wraz z pomiarami, wykonaniem, umocnieniem, odwodnieniem i zasypaniem wykopu, przeprowadzeniem prób i badań - głębokości posadowienia dna studni do 2,0m</t>
  </si>
  <si>
    <t>Dostawa i montaż studni betonowej o średnicy DN 1500 wraz z pomiarami, wykonaniem, umocnieniem, odwodnieniem i zasypaniem wykopu, przeprowadzeniem prób i badań - głębokości posadowienia dna studni do 2,5m</t>
  </si>
  <si>
    <t>Dostawa i montaż studni betonowej o średnicy DN 1500 wraz z pomiarami, wykonaniem, umocnieniem, odwodnieniem i zasypaniem wykopu, przeprowadzeniem prób i badań - głębokości posadowienia dna studni do 3,0m</t>
  </si>
  <si>
    <t>Dostawa i montaż studni betonowej o średnicy DN 1500 wraz z pomiarami, wykonaniem, umocnieniem, odwodnieniem i zasypaniem wykopu, przeprowadzeniem prób i badań - głębokości posadowienia dna studni do 3,5m</t>
  </si>
  <si>
    <t>Dostawa i montaż rurociągu z rur kamionkowych o średnicy DN 400 wraz z  pomiarami, wykonaniem, umocnieniem odwodnieniem i zasypaniem wykopu, przeprowadzeniem prób i badań - głębokość posadowienia dna kanału do 3,5m</t>
  </si>
  <si>
    <t>Dostawa i montaż studni betonowej o średnicy DN 1200 wraz z pomiarami, wykonaniem, umocnieniem, odwodnieniem i zasypaniem wykopu, przeprowadzeniem prób i badań - głębokości posadowienia dna studni do 1,5m</t>
  </si>
  <si>
    <t>Dostawa i montaż studni betonowej o średnicy DN 1200 wraz z pomiarami, wykonaniem, umocnieniem, odwodnieniem i zasypaniem wykopu, przeprowadzeniem prób i badań - głębokości posadowienia dna studni do 4,0m</t>
  </si>
  <si>
    <t>Dostawa i montaż studni betonowej o średnicy DN 1200 wraz z pomiarami, wykonaniem, umocnieniem, odwodnieniem i zasypaniem wykopu, przeprowadzeniem prób i badań - głębokości posadowienia dna studni do 4,5m</t>
  </si>
  <si>
    <t>Dostawa i montaż studni betonowej o średnicy DN 1200 wraz z pomiarami, wykonaniem, umocnieniem, odwodnieniem i zasypaniem wykopu, przeprowadzeniem prób i badań - głębokości posadowienia dna studni do 5,0m</t>
  </si>
  <si>
    <t xml:space="preserve">Rozebranie wpustów ulicznych wraz z robotami ziemnymi i transportem poza teren budowy
</t>
  </si>
  <si>
    <t xml:space="preserve">Rozebranie kanałów deszczowych oraz sanitarnych Dn 0,4m wraz z robotami ziemnymi i transportem poza teren budowy
</t>
  </si>
  <si>
    <t xml:space="preserve">Rozebranie kanałów deszczowych oraz sanitarnych Dn 0,8m wraz z robotami ziemnymi i transportem poza teren budowy
</t>
  </si>
  <si>
    <t xml:space="preserve">Dostawa i montaż wpustów ulicznych wraz z robotami ziemnymi,wykonaniem, umocnieniem ścian wykopu, odwodnieniem i zasypaniem wykopu
</t>
  </si>
  <si>
    <t>Rozścielenie grysu kamiennego gr.10cm wraz z geowłókniną</t>
  </si>
  <si>
    <t>Dostawa i montaż stołów ( stół parkingowy, miejski w komplecie z 2 ławkami)</t>
  </si>
  <si>
    <t>Dostawa i montaż koszy na śmiecie (typ parkowy)</t>
  </si>
  <si>
    <t>Kopanie rowów kablowych wraz z nasypaniem warstwy piasku 2x 10cm i zasypaniem wykopu (linie kablowe nN)</t>
  </si>
  <si>
    <t xml:space="preserve">Mechaniczna rozbiórka studni kablowych przy przebudowie, studnia SKSA (prefabrykowana) wraz z : 
-Robotami ziemnymi
-Robotami przygotowawczymi 
-Oznakowaniem prowadzonych robót
-Transportem zdemontowanych materiałów
</t>
  </si>
  <si>
    <t xml:space="preserve">Budowa kanalizacji kablowej  z rur PCW 100/5 warstw 2x2, suma otworów 4 wraz z :
-Robotami ziemnymi
-Robotami przygotowawczymi 
-Oznakowaniem prowadzonych robót
-Dostarczeniem i montażem rur
-Kosztami nadzoru właściciela sieci lub jego pełnomocnika nad przebudową
-Wykonaniem inwentaryzacji powykonawczej </t>
  </si>
  <si>
    <t xml:space="preserve">Budowa kanalizacji kablowej  z rur HDPE 110/6,3 warstw 2x2, suma otworów 4 wraz z:
-Robotami ziemnymi
-Robotami przygotowawczymi 
-Oznakowaniem prowadzonych robót
-Dostarczeniem i montażem rur
-Kosztami nadzoru właściciela sieci lub jego pełnomocnika nad przebudową
-Wykonaniem inwentaryzacji powykonawczej </t>
  </si>
  <si>
    <t xml:space="preserve">Budowa kanalizacji kablowej  z rur HDPE warstw 1x2, suma otworów 2 wraz z :
-Robotami ziemnymi
-Robotami przygotowawczymi 
-Oznakowaniem prowadzonych robót
-Dostarczeniem i montażem rur
-Kosztami nadzoru właściciela sieci lub jego pełnomocnika nad przebudową
-Wykonaniem inwentaryzacji powykonawczej </t>
  </si>
  <si>
    <t xml:space="preserve">Budowa kanalizacji kablowej  z rur PCW 100/5 warstw 1x1, suma otworów 1 wraz z :
-Robotami ziemnymi
-Robotami przygotowawczymi 
-Oznakowaniem prowadzonych robót
-Dostarczeniem i montażem rur
-Kosztami nadzoru właściciela sieci lub jego pełnomocnika nad przebudową
-Wykonaniem inwentaryzacji powykonawczej </t>
  </si>
  <si>
    <t xml:space="preserve">Dostawa i montaż studni kablowych prefabrykowanych SKR-1 wraz z ::
-Robotami ziemnymi  
-Montażem urządzeń zabezpieczających studnie przed ingerencja osób nieuprawnionych
-Robotami przygotowawczymi 
-Oznakowaniem prowadzonych robót
-Kosztami nadzoru właściciela sieci lub jego pełnomocnika nad przebudową
-Wykonaniem inwentaryzacji powykonawczej </t>
  </si>
  <si>
    <t xml:space="preserve">Dostawa i montaż studni kablowych prefabrykowanych SKR-2 wraz z :
-Robotami ziemnymi  
-Montażem urządzeń zabezpieczających studnie przed ingerencja osób nieuprawnionych
-Robotami przygotowawczymi 
-Oznakowaniem prowadzonych robót
-Kosztami nadzoru właściciela sieci lub jego pełnomocnika nad przebudową
-Wykonaniem inwentaryzacji powykonawczej </t>
  </si>
  <si>
    <t>Wymiana rur kanalizacji wtórnej 3x fi 32mm</t>
  </si>
  <si>
    <t>Instalacja światłowodu w kanalizacji wtórnej wciągarka mechaniczną, kabel w odcinkach 2kmXOTKtsd 24J wraz ze spajaniem, montażem złączy przelotowych  i montażem zapasów kabla na stelażach w studni</t>
  </si>
  <si>
    <t>Wykonanie pomiarów reflektometrycznych montażowych i końcowych</t>
  </si>
  <si>
    <t>Wykonanie pomiarów tłumienności optycznej linii światłowodowych metodą transmisyjną</t>
  </si>
  <si>
    <t xml:space="preserve">Wymiana rur kanalizacji wtórnej, 1 x fi32mm wraz z montażem złączy </t>
  </si>
  <si>
    <t>Pomiary tłumienności optycznej linii światłowodowych metodoą transmisyjną, pomiar indywidualny</t>
  </si>
  <si>
    <t>Dostawa i montaż rurociągu z rur z żeliwa sferoidalnego o średnicy DN 600 wraz z pomiarami, wykonaniem, umocnieniem i zasypaniem wykopu, przeprowadzeniem prób i badań i oznakowaniem - wykop do 2,5m</t>
  </si>
  <si>
    <t>Dostawa i montaż rurociągu z rur z żeliwa sferoidalnego o średnicy DN 600 wraz z pomiarami, wykonaniem, umocnieniem i zasypaniem wykopu, przeprowadzeniem prób i badań i oznakowaniem - wykop do 3,0m</t>
  </si>
  <si>
    <t>Dostawa i montaż rurociągu z rur z żeliwa sferoidalnego o średnicy DN 400 wraz z pomiarami, wykonaniem, umocnieniem i zasypaniem wykopu, przeprowadzeniem prób i badań i oznakowaniem - wykop do 2,5m</t>
  </si>
  <si>
    <t>Dostawa i montaż rurociągu z rur z żeliwa sferoidalnego o średnicy DN 400 wraz z pomiarami, wykonaniem, umocnieniem i zasypaniem wykopu, przeprowadzeniem prób i badań i oznakowaniem - wykop do 3,0m</t>
  </si>
  <si>
    <t>Dostawa i montaż rurociągu z rur z żeliwa sferoidalnego o średnicy DN 250 wraz z pomiarami, wykonaniem, umocnieniem i zasypaniem wykopu, przeprowadzeniem prób i badań i oznakowaniem - wykop do 3,0m</t>
  </si>
  <si>
    <t>Dostawa i montaż rurociągu z rur z żeliwa sferoidalnego o średnicy DN 150 wraz z pomiarami, wykonaniem, umocnieniem i zasypaniem wykopu, przeprowadzeniem prób i badań i oznakowaniem - wykop do 2,5m</t>
  </si>
  <si>
    <t>Dostawa i montaż zasuwy kołnierzowej długiej z obudową o średnicy DN 250, PN 10 wraz z pomiarami i oznakowaniem.</t>
  </si>
  <si>
    <t>Dostawa i montaż zasuwy kołnierzowej długiej z obudową o średnicy DN 150, PN 10 wraz z pomiarami i oznakowaniem.</t>
  </si>
  <si>
    <t>Dostawa i montaż zasuwy kołnierzowej długiej z obudową o średnicy DN 100, PN 10 wraz z pomiarami i oznakowaniem.</t>
  </si>
  <si>
    <t>Dostawa i montaż zasuwy kołnierzowej długiej z obudową o średnicy DN 80, PN 10 wraz z pomiarami i oznakowaniem.</t>
  </si>
  <si>
    <t>Wykonanie rurociągu stalowego spawanego z rury ze stali nierdzewnej 508x5 ze stali H17N13M2T wraz z :
-połączeniami spawanymi/ kołnierzowymi i umieszczeniem w gotowej rurze ochronnej stalowej DN600 (wiadukt) i uszczelnieniem końców manszetami</t>
  </si>
  <si>
    <t>Dostawa i montaż rurociągu z PE,PEHD DN125mm  wraz z pomiarami, wykonaniem, umocnieniem i zasypaniem wykopu, przeprowadzeniem prób i badań i oznakowaniem - wykop do 2,5m</t>
  </si>
  <si>
    <t>Dostawa i montaż rurociągu z PE,PEHD DN160mm  wraz z pomiarami, wykonaniem, umocnieniem i zasypaniem wykopu, przeprowadzeniem prób i badań i oznakowaniem - wykop do 2,5m</t>
  </si>
  <si>
    <t>Dostawa i montaż rurociągu z PE,PEHD DN180mm  wraz z pomiarami, wykonaniem, umocnieniem i zasypaniem wykopu, przeprowadzeniem prób i badań i oznakowaniem - wykop do 2,5m</t>
  </si>
  <si>
    <t>Dostawa i montaż rurociągu z rur PE100 SDR17,6 o średnicy DN 250 wraz z pomiarami,rozbiórkami nawierzchni, robotami odtworzeniowymi, wykonaniem umocnieniem, zasypaniem wykopu, przeprowadzeniem prób i badań oraz oznakowaniem - głębokość posadowienia do 2,0m</t>
  </si>
  <si>
    <t>Dostawa i montaż zespołu zaporowo-upustowego o średnicy DN 200, PN 10 wraz z pomiarami, przeprowadzeniem prób i badań oraz oznakowaniem</t>
  </si>
  <si>
    <t>Dostawa i montaż zasuwy kołnierzowej  z obudową o średnicy DN 200, PN 10 wraz z pomiarami i oznakowaniem.</t>
  </si>
  <si>
    <t>Dostawa i montaż oczyszczalni wód deszczowych - osadnik + separator wraz z wykonaniem umocnień, odwodnień i zasypaniem wykopu, przeprowadzeniem prób i badań - głębokość posadowienia do 3,5m</t>
  </si>
  <si>
    <t>Dostawa i montaż rurociągu z rur PVC o średnicy DN 200 wraz z  pomiarami, wykonaniem, umocnieniem odwodnieniem i zasypaniem wykopu, przeprowadzeniem prób i badań - głębokość posadowienia dna kanału do 1,5m</t>
  </si>
  <si>
    <t>Dostawa i montaż rurociągu z rur PVC o średnicy DN 200 wraz z  pomiarami, wykonaniem, umocnieniem odwodnieniem i zasypaniem wykopu, przeprowadzeniem prób i badań - głębokość posadowienia dna kanału do 2,0m</t>
  </si>
  <si>
    <t>Dostawa i montaż rurociągu z rur PVC o średnicy DN 200 wraz z  pomiarami, wykonaniem, umocnieniem odwodnieniem i zasypaniem wykopu, przeprowadzeniem prób i badań - głębokość posadowienia dna kanału do 2,5m</t>
  </si>
  <si>
    <t>Dostawa i montaż rurociągu z rur PVC o średnicy DN 200 wraz z  pomiarami, wykonaniem, umocnieniem odwodnieniem i zasypaniem wykopu, przeprowadzeniem prób i badań - głębokość posadowienia dna kanału do 3,0m</t>
  </si>
  <si>
    <t>Dostawa i montaż rurociągu z rur PVC o średnicy DN 160 wraz z  pomiarami, wykonaniem, umocnieniem odwodnieniem i zasypaniem wykopu, przeprowadzeniem prób i badań - głębokość posadowienia dna kanału do 1,5m</t>
  </si>
  <si>
    <t>Dostawa i montaż rurociągu z rur PVC o średnicy DN 160 wraz z  pomiarami, wykonaniem, umocnieniem odwodnieniem i zasypaniem wykopu, przeprowadzeniem prób i badań - głębokość posadowienia dna kanału do 2,0m</t>
  </si>
  <si>
    <t>Dostawa i montaż rurociągu z rur PVC o średnicy DN 160 wraz z  pomiarami, wykonaniem, umocnieniem odwodnieniem i zasypaniem wykopu, przeprowadzeniem prób i badań - głębokość posadowienia dna kanału do 2,5m</t>
  </si>
  <si>
    <t>Badanie linii kablowej nN.- kabel 4-żyłowy</t>
  </si>
  <si>
    <t>Badanie linii kablowej nN- przewód 5-żyłowy</t>
  </si>
  <si>
    <t>Sprawdzenie izolacji i samoczynnego wyłączania zasilania dla opraw, słupów i szafek</t>
  </si>
  <si>
    <t xml:space="preserve">Sadzenie krzewów liściastych form naturalnych z zaprawą całkowitą </t>
  </si>
  <si>
    <t xml:space="preserve">Sadzenie krzewów iglastych form naturalnych z zaprawą całkowitą </t>
  </si>
  <si>
    <t>Sadzenie drzew liściastych form naturalnych z zaprawą całkowitą</t>
  </si>
  <si>
    <t xml:space="preserve">Renowacja istniejących elementów małej architektury ( ławki, stoliki, ogrodzenie) </t>
  </si>
  <si>
    <t>Wymiana gruntu w przypadku nie osiągnięcia wymaganego stopnia zagęszczenia lub/i w przypadku gruntów nienośnych (pod jezdniami i torowiskiem tramwajowym) na głębokość do 0,5 m poniżej dna koryta z lokalizacją sączków DN150 ( owiniętych geosyntetykiem, z podłączeniem do KD) wzdłuż krawędzi koryta w razie potrzeby</t>
  </si>
  <si>
    <t>Wymiana gruntu w przypadku nie osiągnięcia wymaganego stopnia zagęszczenia lub/i w przypadku gruntów nienośnych (pod jezdniami i torowiskiem tramwajowym) na głębokość do 4,0m  poniżej dna koryta z lokalizacją sączków DN150 ( owiniętych geosyntetykiem, z podłączeniem do KD) wzdłuż krawędzi koryta w razie potrzeby</t>
  </si>
  <si>
    <t>- wykonanie nawierzchni z kostki kamiennej rzędowej  16/18 cm na szerokich wyspach, zjazdach, jezdniach, itp. -  na podsypce cementowo-piaskowej 3-5 cm (kostka nowa)</t>
  </si>
  <si>
    <t>304-324</t>
  </si>
  <si>
    <t>46,47,49</t>
  </si>
  <si>
    <t>38,39,41</t>
  </si>
  <si>
    <t>53,58,65</t>
  </si>
  <si>
    <t>52,57,61,64</t>
  </si>
  <si>
    <t>51,56,63</t>
  </si>
  <si>
    <t>50,55,60</t>
  </si>
  <si>
    <t>42,44,45</t>
  </si>
  <si>
    <t>369-380,445-456</t>
  </si>
  <si>
    <t>408-419</t>
  </si>
  <si>
    <t>420-432</t>
  </si>
  <si>
    <t>470-478</t>
  </si>
  <si>
    <t>497-504</t>
  </si>
  <si>
    <t>505-510</t>
  </si>
  <si>
    <t>511-516</t>
  </si>
  <si>
    <t>517-522</t>
  </si>
  <si>
    <t>Przebudowa istniejących studni</t>
  </si>
  <si>
    <t xml:space="preserve">Wiaty przystankowe z ławką i gablotą o wym. 4,5x1,5m </t>
  </si>
  <si>
    <t>wykonanie chodników z płytek  30x36, 30x18, 30x30, 30x18 barwy zielonej  gr. 6 cm na podsypce cementowo-piaskowej gr. 3cm</t>
  </si>
  <si>
    <t xml:space="preserve">Montaż elementów mechanicznej ochrony przed ingerencją osób nieuprawnionych w istniejących studniach kablowych, pokrywa dodatkowa z prętami, rama ciężka </t>
  </si>
  <si>
    <t>Pozycja
TER</t>
  </si>
  <si>
    <t>Gewłóknina separacyjno-filtrująca, wzmacniająca (min. 250g/m2)</t>
  </si>
  <si>
    <t>D-01.03.04.11</t>
  </si>
  <si>
    <t>D-01.03.08</t>
  </si>
  <si>
    <t>T-11.00.00</t>
  </si>
  <si>
    <t>jw.. lecz krawężniki łukowe (gotowe) R=33,0m  (RONDO)</t>
  </si>
  <si>
    <t>Zdjęcie górnej warstwy gruntów w tym humusu, miejscowo o zróżnicowanej grubości, do
średniej głębokości 40 cm wraz z wywiezieniem gruntu na odkład poza teren budowy</t>
  </si>
  <si>
    <t>Wymiana gruntu w przypadku nie osiągnięcia wymaganego stopnia zagęszczenia lub/i w przypadku gruntów nienośnych (pod jezdniami i torowiskiem tramwajowym) na głębokość do 2,0 m poniżej dna koryta z lokalizacją sączków DN150 ( owiniętych geosyntetykiem, z podłączeniem do KD) wzdłuż krawędzi koryta w razie potrzeby</t>
  </si>
  <si>
    <t>Mury oporowe kamienne Hn do 1,5m</t>
  </si>
  <si>
    <t>Mury oporowe żelbetowe</t>
  </si>
  <si>
    <t>Szlifowanie korekcyjne główek szyn</t>
  </si>
  <si>
    <t>Pełna wymiana  torowiska szer. 1435 mm z szyn tramwajowych wraz z wymianą podkładów strunobetonowych i mocowań  (REGULACJA ISTN. TOROWISKA ul. Wojska Polskiego) –           1 metr bieżący (mtp) toru pojedynczego,</t>
  </si>
  <si>
    <t>Rozebranie nawierzchni z kostki kamiennej (brukowiec) wys. 18cm z oczyszczeniem ułożeniem na paletach i transportem nadmiaru na odległość do 20 km</t>
  </si>
  <si>
    <t>Rozebranie nawierzchni z kostki betonowej polbruk gr.8cm z oczyszczeniem ułożeniem na paletach i transportem nadmiaru na odległość do 20 km</t>
  </si>
  <si>
    <t>Układanie rur fi.110 dwudzielnych</t>
  </si>
  <si>
    <t xml:space="preserve">Układanie rur fi.110 </t>
  </si>
  <si>
    <t xml:space="preserve">Układanie rur fi.160 </t>
  </si>
  <si>
    <t>Układanie rur fi.160 dwudzielnych</t>
  </si>
  <si>
    <t xml:space="preserve">Dostawa i montaż słupów(min.3m) pojedyńczych pod monitoring wraz z:
-Robotami ziemnymi  
-Robotami przygotowawczymi 
-Oznakowaniem prowadzonych robót
-Wykonaniem fundamentu
-Wykonaniem uziemień 
-Wykonaniem pomiarów uziemień
-Wykonaniem inwentaryzacji powykonawczej </t>
  </si>
  <si>
    <t>Rozebranie chodników, wysepek przystankowych, przejść dla pieszych z płyt betonowych 50x50x7cm na podsypce piaskowej (średniej grubości do 15cm) z oczyszczeniem ułożeniem na paletach i transportem nadmiaru na odległość do 20 km (obrzeża wliczono w powierzchnię rozbiórek)</t>
  </si>
  <si>
    <t>Mechaniczne rozebranie nawierzchni z prefabrykatów betonowych gr.15cm  wraz z podbudową( piaskową średniej grubości do 15cm) wraz z wywiezieniem materiałów poza teren budowy</t>
  </si>
  <si>
    <t>Rozbiórka całej konstrukcji torowiska na podkładach strunobetonowych ,  wraz z balastem, torami  tramwajowymi zwrotnicami rozjazdami, drenażami.</t>
  </si>
  <si>
    <t>Wykonanie warstwa ścieralnej z asfaltu twardolanego AC 11 - grub. 5cm  (pola o małych rozmiarach pomiędzy rozjazdami  dla torowiska wbudowanego w jezdnię) wraz z posypaniem grysem</t>
  </si>
  <si>
    <t>wykonanie pasów prowadzących dla niewidomych z płytek ryflowanych o wym. Min. 30x30 na podsypce cem.-pias.</t>
  </si>
  <si>
    <t>Demontaż sieci istniejącej</t>
  </si>
  <si>
    <t>Przestawienie istniejącego ogrodzenia stadionu Arkonii wraz z furtką</t>
  </si>
  <si>
    <t>Montaż rozdzielnicy wraz z wyposażeniem</t>
  </si>
  <si>
    <t>Oprawa świetlówkowa z kloszem 2xTLD36W, IP40</t>
  </si>
  <si>
    <t>Oprawa świetlówkowa z kloszem 2xTLD18W, IP40</t>
  </si>
  <si>
    <t>Oprawa wnętrzowa ścienna z kloszem 1xPL18W, IP40</t>
  </si>
  <si>
    <t>Oprawa zewnętrzna ścienna z kloszem 1xPL18W, IP65</t>
  </si>
  <si>
    <t>Mechaniczne ścinanie drzew o średnicy &gt;75 cm wraz z karczowaniem pni oraz wywiezieniem dłużyc, gałęzi i karpiny na odl. 15 km</t>
  </si>
  <si>
    <t>Usunięcie górnej warstwy guntu</t>
  </si>
  <si>
    <t>RAZEM USUNIĘCIE GÓRNEJ WARSTWY GRUNTU</t>
  </si>
  <si>
    <t>Rozbiórki elementów dróg</t>
  </si>
  <si>
    <t>Rozbiórka murków kamiennych, obrukowania i obetonowania skarp, elementów małej architektury, fundamentów ogrodzeń, pozostałości fundamentów z betonu lub cegły</t>
  </si>
  <si>
    <t>Przebudowa kablowych linii telekomunikacyjnych</t>
  </si>
  <si>
    <t>RAZEM PRZEBUDOWA KABLOWYCH LINII TELEKOMUNIKACYJNYCH</t>
  </si>
  <si>
    <t>D-02.00.00</t>
  </si>
  <si>
    <t>- przestawienie istniejącego ogrodzenia pętli "Las Arkoński"</t>
  </si>
  <si>
    <t>-wykonanie ogrodzeń segmentowych U12a</t>
  </si>
  <si>
    <t>- ogrodzenie łańcuchowe U12b</t>
  </si>
  <si>
    <t>-wykonanie barier drogowych ochronnych stalowych U11b (N2W3A)</t>
  </si>
  <si>
    <t>RAZEM ROZBIÓRKI ELEMENTÓW DRÓG</t>
  </si>
  <si>
    <t>RAZEM REGULACJA ISTN. POKRYW, WŁAZÓW, STUDZIENEK, ZAWORÓW</t>
  </si>
  <si>
    <t>Krawężniki  kamienne</t>
  </si>
  <si>
    <t>Krawężniki  peronowe</t>
  </si>
  <si>
    <t>D-08.01.01b</t>
  </si>
  <si>
    <t>D-08.01.01a</t>
  </si>
  <si>
    <t>Chodniki z kostki brukowej betonowej</t>
  </si>
  <si>
    <t>Chodniki z płyt betonowych ostrzegawczych</t>
  </si>
  <si>
    <t>D-08.02.01a</t>
  </si>
  <si>
    <t>D-08.02.01b</t>
  </si>
  <si>
    <t>D-08.02.01c</t>
  </si>
  <si>
    <t>ELEMENTY MAŁEJ ARCHITEKTURY</t>
  </si>
  <si>
    <t>D 10.01.01a</t>
  </si>
  <si>
    <t>D 10.01.01b</t>
  </si>
  <si>
    <t>D.09.01.02</t>
  </si>
  <si>
    <t>RAZEM ELEMENTY MAŁEJ ARCHITEKTURY</t>
  </si>
  <si>
    <t>ROBOTY TRAMWAJOWE</t>
  </si>
  <si>
    <t>Nawierzchnia torowiska w jezdni z profilami wibroizolacyjnymi</t>
  </si>
  <si>
    <t>D-05.03.11</t>
  </si>
  <si>
    <t>Wzmocnienie konstrukcji nawierzchni siatką</t>
  </si>
  <si>
    <t>RAZEM WZMOCNIENIE KONSTRUKCJI SIATKĄ</t>
  </si>
  <si>
    <t>T-11.01.01</t>
  </si>
  <si>
    <t>T-11.01.05</t>
  </si>
  <si>
    <t>T-11.01.03</t>
  </si>
  <si>
    <t>T-11.01.04</t>
  </si>
  <si>
    <t>RAZEM ROBOTY TRAMWAJOWE</t>
  </si>
  <si>
    <t>RAZEM NAWIERZCHNIA TOROWISKA W JEZDNI Z PROFILAMI WIBROIZOLACYJNYMI</t>
  </si>
  <si>
    <t>Dostawa i montaż wpustów szynowych punktowych zespolonych z odwodnieniem liniowym wraz z oklejeniem profilami elastomerowymi   –  1 sztuka (Długość zależna od rozstawu szyn)</t>
  </si>
  <si>
    <t>RAZEM CZĘŚĆ C - OBIEKT INŻYNIERSKI</t>
  </si>
  <si>
    <t>CZĘŚĆ D - OBIEKT KUBATUROWY</t>
  </si>
  <si>
    <t>RAZEM CZĘŚĆ D - OBIEKT KUBATUROWY</t>
  </si>
  <si>
    <t>BUDOWA BUDYNKU SOCJALNEGO PRZY PĘTLI TRAMWAJOWEJ "LAS ARKOŃSKI"</t>
  </si>
  <si>
    <t>D-10.06.01</t>
  </si>
  <si>
    <t>RAZEM CZĘŚĆ A+B+C+D</t>
  </si>
  <si>
    <t xml:space="preserve">Rozebranie całej konstrukcji  torowiska z płyt betonowych prefabrykowanych EPT na podbudowie betonowej (średniej gubości do 20cm)  wraz z torami (ul.Wojska Polskiego, Pętla Las Arkoński) </t>
  </si>
  <si>
    <t>Rozebranie całej konstrukcji torowiska wbudowanego w jezdnię na na płycie betonowej(średniej grubości do 45cm) wraz z torami (połączenie z Etapem II)</t>
  </si>
  <si>
    <t xml:space="preserve">wykonanie nawierzchni z kostki kamiennej rzędowej 16/18cm na wąskich wysepkach i pasach dzielących, opasce krawężnika -  na podsypce cementowo-piaskowej gr. 3 - 5 cm z wypełnieniem spoin masą zalewową ( kostka staroużyteczna pozyskana z budowy lub magazynu ZDiTM) </t>
  </si>
  <si>
    <t>Ułożenie siatki wzmacniającej do zbrojenia naw. bitumicznych wstępnie przesączonej asfaltem o wytrzymałości wzdłużej i poprzecznej min. 200/100 kN/m</t>
  </si>
  <si>
    <t>D-07.06.02</t>
  </si>
  <si>
    <t>D-07.05.01
D-07.06.02</t>
  </si>
  <si>
    <t>Dostawa elementów i montaż torów szer. 1435 mm z szyn tramwajowych 60R2 bez podkładów, z obłożeniem szyn i poprzeczek profilami elastomerowymi, usztywnieniem i regulacją położenia torów i mocowania szyn – 1 metr bieżący (mtp) toru pojedynczego,</t>
  </si>
  <si>
    <t>Dostawa i montaż ławek (typ peronowy)</t>
  </si>
  <si>
    <t>Dostawa i montaż ławek (typ parkowy)</t>
  </si>
  <si>
    <t xml:space="preserve">Dostawa i montaż koszy na śmieci  (typ peronowy) </t>
  </si>
  <si>
    <t xml:space="preserve"> - umocnienie skarp przez humusowanie z obsianiem przy grubości humusu 10 cm </t>
  </si>
  <si>
    <t>Wykonanie trawników z nawożeniem na 10 cm warstwie ziemi urodzajnej na terenach płaskich</t>
  </si>
  <si>
    <t>23a</t>
  </si>
  <si>
    <t>Wykonanie słupów STR 100</t>
  </si>
  <si>
    <t>Wykonanie słupów STR 160</t>
  </si>
  <si>
    <t>Wykonanie słupów STR 240</t>
  </si>
  <si>
    <t>Wykonanie słupów STOR/KF 240</t>
  </si>
  <si>
    <t>Wykonanie fundamentów słupów STR 100</t>
  </si>
  <si>
    <t>Wykonanie fundamentów słupów STR 240</t>
  </si>
  <si>
    <t>Wykonanie fundamentów słupów STR 160</t>
  </si>
  <si>
    <t>Montaż lin poprzecznych stalowych o śr. 9 mm (typ A) zawieszonych między słupami stalowymi.Odc.o dług.do 60 m. (0,26 kg/m)</t>
  </si>
  <si>
    <t>Montaż lin poprzecznych stalowych o śr. 9 mm (typ B) zawieszonych między słupami stalowymi.Odc.o dług.do 50 m. (0,26 kg/m)</t>
  </si>
  <si>
    <t>Montaż lin poprzecznych stalowych o śr. 9 mm (typ C) zawieszonych między słupami stalowymi.Odc.o dług.do 30 m. (0,26 kg/m)</t>
  </si>
  <si>
    <t>Montaż lin poprzecznych stalowych o śr. 7 mm (typ A) zawieszonych między słupami stalowymi.Odc.o dług.do 60 m. (0,17 kg/m)</t>
  </si>
  <si>
    <t>Montaż lin poprzecznych stalowych o śr. 7 mm (typ B) zawieszonych między słupami stalowymi.Odc.o dług.do 50 m. (0,17 kg/m)</t>
  </si>
  <si>
    <t>Montaż lin poprzecznych stalowych o śr. 7 mm (typ C) zawieszonych między słupami stalowymi.Odc.o dług.do 30 m.(0,17kg/m)</t>
  </si>
  <si>
    <t>Taśma bitumiczna 15x35 mm na połączeniu pomiędzy szynami tramwajowymi i warstwą ścieralną</t>
  </si>
  <si>
    <t>Ręczne rozebranie krawężników betonowych i krawężników kamiennych 15x30x100, ułożonych na podsypce cementowo-piaskowej i na ławie betonowej, z wywiezieniem materiałów z rozbiórki na odległość do 20 km</t>
  </si>
  <si>
    <t>Demontaż istniejących linii gazociągowych(Dn150 oraz Dn200) wraz z robotami ziemnymi i przewiezeniem materiału z rozbiórki na składowisko wyznaczone przez Inżyniera</t>
  </si>
  <si>
    <t>Wykonanie fundamentów słupów STOR/KF 240</t>
  </si>
  <si>
    <t xml:space="preserve">Roboty rozbiórkowe </t>
  </si>
  <si>
    <t>9'</t>
  </si>
  <si>
    <t>54,59,62,66,</t>
  </si>
  <si>
    <t>67-70</t>
  </si>
  <si>
    <t>71,72,76,77</t>
  </si>
  <si>
    <t>85,86,84</t>
  </si>
  <si>
    <t>78,79,81,82,83,100,</t>
  </si>
  <si>
    <t>87,88,</t>
  </si>
  <si>
    <t>89,99,</t>
  </si>
  <si>
    <t>92-98</t>
  </si>
  <si>
    <t>110-112</t>
  </si>
  <si>
    <t xml:space="preserve">Budowa studni kablowych magistralnych z bloczków betonowych, typ SKMP-3 wraz z :
-Robotami ziemnymi
-Robotami przygotowawczymi 
-Oznakowaniem prowadzonych robót
-Dostarczeniem i wykonaniem studni
-Zdemontowaniem kolizyjnych odcinków linii
-Transportem zdemontowanych materiałów
-Kosztami nadzoru właściciela sieci lub jego pełnomocnika nad przebudową
-Wykonaniem inwentaryzacji powykonawczej </t>
  </si>
  <si>
    <t>120-124</t>
  </si>
  <si>
    <t>125-128</t>
  </si>
  <si>
    <t>Pomiary reflektometryczne linii światłowodowych pomiary końcowe</t>
  </si>
  <si>
    <t>Dostawa i montaż rurociągu z rur z żeliwa sferoidalnego o średnicy DN 100 i DN80 wraz z pomiarami, wykonaniem, umocnieniem i zasypaniem wykopu, przeprowadzeniem prób i badań i oznakowaniem - wykop do 2,5m</t>
  </si>
  <si>
    <t>144-159,166,196,197,216-218,233,284,290,296,281,282</t>
  </si>
  <si>
    <t>144-159,160-162,199,209,210,219-221,229,245,246,285,291,295,281,282</t>
  </si>
  <si>
    <t>144-159,163-165,198,192-195,204-208,247-253,287,293,294,281,282</t>
  </si>
  <si>
    <t>181-185,292,286,302</t>
  </si>
  <si>
    <t>144-159,167-169,211-214,224-227,237-244,254,257,298,288,283,281,282,255</t>
  </si>
  <si>
    <t>144-159,170,171,215,230-32,222,223,283,288,297,281,282,256</t>
  </si>
  <si>
    <t>Dostawa i montaż rurociągu z PE,PEHD do DN90mm  wraz z pomiarami, wykonaniem, umocnieniem i zasypaniem wykopu,wodomierzami,  przeprowadzeniem prób i badań i oznakowaniem - wykop do 2,5m</t>
  </si>
  <si>
    <t>144-159,172-174,228,260,263,270,271,264,269,272,274-280,299,186-188</t>
  </si>
  <si>
    <t>144-159,175,176,261,262,300</t>
  </si>
  <si>
    <t>Rurociągi tymczasowe przewidziane w okresie przełączeń  (technologia według wykonawcy)</t>
  </si>
  <si>
    <t>Dostawa i montaż zespołu napowietrzająco-odpowietrzającego</t>
  </si>
  <si>
    <t>Dostawa i montaż studni rewizyjnej z kręgów betonowych DN 2000</t>
  </si>
  <si>
    <t>144-159,177,178,189,259,300,</t>
  </si>
  <si>
    <t>144-159,179,180,267,268,301,190,191</t>
  </si>
  <si>
    <t>352,353,355,356,347</t>
  </si>
  <si>
    <t>325-336,339-346,348-351,357-367</t>
  </si>
  <si>
    <t>381-392</t>
  </si>
  <si>
    <t>433-444</t>
  </si>
  <si>
    <t>396-407,457-469,</t>
  </si>
  <si>
    <t>479-487</t>
  </si>
  <si>
    <t>488-496,523</t>
  </si>
  <si>
    <t>549'</t>
  </si>
  <si>
    <t>D-05.06.01</t>
  </si>
  <si>
    <t>587,588,592,593,594,596,601,603</t>
  </si>
  <si>
    <t>587,588,592,593,595,597,602,604,</t>
  </si>
  <si>
    <t>587,588,592,593,598,605,</t>
  </si>
  <si>
    <t>600,606,</t>
  </si>
  <si>
    <t>618-626</t>
  </si>
  <si>
    <t>607-610,617</t>
  </si>
  <si>
    <t>633-639</t>
  </si>
  <si>
    <t>671'</t>
  </si>
  <si>
    <t xml:space="preserve">Rozścielenie kory pod drzewami i krzewami gr. 10cm </t>
  </si>
  <si>
    <t>692'</t>
  </si>
  <si>
    <t>695-713</t>
  </si>
  <si>
    <t>714-716,720,721,722,723</t>
  </si>
  <si>
    <t>714-716,719,721,722,723</t>
  </si>
  <si>
    <t>714-716,718,721,722,723</t>
  </si>
  <si>
    <t>714-716,717,721,722,723</t>
  </si>
  <si>
    <t>724,725,731</t>
  </si>
  <si>
    <t>726-728,731</t>
  </si>
  <si>
    <t>693,694,732-737,744-758</t>
  </si>
  <si>
    <t>762-764</t>
  </si>
  <si>
    <t>773-778,780-786</t>
  </si>
  <si>
    <t>767-769,787</t>
  </si>
  <si>
    <t>789-794</t>
  </si>
  <si>
    <t>866'</t>
  </si>
  <si>
    <t>978-982</t>
  </si>
  <si>
    <t>524'</t>
  </si>
  <si>
    <t>Rozebranie i budowa nowego przepustu drogowego DN800 dł.34m wraz z robotami ziemnymi, wykonaniem umocnień ścian wykopu, odwodnieniem, montażem prefabrykownych wlotów/wylotów, budową studni rewizyjnej DN1500,zasypaniem wykopu i przeprowadzeniem prób i badań</t>
  </si>
  <si>
    <t>- balustrady ochronne U11a o wys. do 1,2m</t>
  </si>
  <si>
    <t>- balustrady ochronne U11a o wys. do 1,2m (na murach oporowych)</t>
  </si>
  <si>
    <t>wykonanie wzdłuż peronów i przejść dla pieszych pasa oraz pól uwagi z płytek ostrzegawczych (z wypustkami) o wym. min. 30x30 na podsypce cem.-pias.</t>
  </si>
  <si>
    <t>Renowacja ogrodzenia (dł. 280m,wzdłuż stadionu Arkonii)</t>
  </si>
  <si>
    <t>CZĘŚĆ C - OBIEKTY INŻYNIERSKIE</t>
  </si>
  <si>
    <t>RAZEM INNE ROBOTY MOSTOWE</t>
  </si>
  <si>
    <t>T-11.01.02.</t>
  </si>
  <si>
    <t>RAZEM CZĘŚĆ A - WYMAGANIA OGÓLNE</t>
  </si>
  <si>
    <t>RAZEM CHODNIKI Z KOSTKI BRUKOWEJ BETONOWEJ</t>
  </si>
  <si>
    <t>RAZEM CHODNIKI Z PŁYT BETONOWYCH OSTRZEGAWCZYCH</t>
  </si>
  <si>
    <t>RAZEM CZĘŚĆ B - OBIEKTY DROGOWE I INFRASTRUKTURA</t>
  </si>
  <si>
    <t>Wzmocnienie podłoża geokratą wys. do 30cm</t>
  </si>
  <si>
    <t xml:space="preserve">Ustawienie krawężnika peronowego na ławie </t>
  </si>
  <si>
    <t>Ustawienie krawężnika kamiennego o wymiarach 15x30 cm na podsypce cem-piask. grub. 3 cm na gotowej ławie betonowej z oporem z betonu C12/15 -  odcinki proste i o R&gt; 33m - PEŁNE ŚWIATŁO</t>
  </si>
  <si>
    <t>Ustawienie krawężnika kamiennego o wymiarach 15x30 cm na podsypce cem-piask. grub 3 cm na gotowej ławie betonowej z oporem z betonu C12/15 -  odcinki proste i o R&gt; 30m - ŚWIATŁO OBNIŻONE</t>
  </si>
  <si>
    <t>Ustawienie krawężnika kamiennego o wymiarach 15x30 cm na podsypce cem-piask. grub. 3 cm na gotowej ławie betonowej z oporem z betonu C12/15 -  odcinki proste i o R&gt; 30m - WTOPIONE</t>
  </si>
  <si>
    <t>Dostawa i ułożenie szyn tramwajowych 60R2, regulacja, impregnacja koryt stalowych, podlew i wypełnienie kanałów materiałem poliuretanowym</t>
  </si>
  <si>
    <t>Montaż stojaków na 4 rowery z oparciem na koło, kotwionych w gruncie</t>
  </si>
  <si>
    <t>Górna warstwa podbudowy z mieszanki mineralno - bitumicznej AC 22 P D35/50  gr.15cm</t>
  </si>
  <si>
    <t>ANULOWANO</t>
  </si>
  <si>
    <t>Dostawa i montaż rurociągu z rur betonowych o średnicy DN 500 wraz z  pomiarami, wykonaniem, umocnieniem odwodnieniem i zasypaniem wykopu, przeprowadzeniem prób i badań - głębokość posadowienia dna kanału do2,5m</t>
  </si>
  <si>
    <t>Dostawa i montaż rurociągu z rur betonowych o średnicy DN 500 wraz z  pomiarami, wykonaniem, umocnieniem odwodnieniem i zasypaniem wykopu, przeprowadzeniem prób i badań - głębokość posadowienia dna kanału do 3,0m</t>
  </si>
  <si>
    <t>Dostawa i montaż rurociągu z rur betonowych o średnicy DN 500 wraz z  pomiarami, wykonaniem, umocnieniem odwodnieniem i zasypaniem wykopu, przeprowadzeniem prób i badań - głębokość posadowienia dna kanału do 3,5m</t>
  </si>
  <si>
    <t>Dostawa i montaż rurociągu z rur betonowych o średnicy DN 300 wraz z  pomiarami, wykonaniem, umocnieniem odwodnieniem i zasypaniem wykopu, przeprowadzeniem prób i badań - głębokość posadowienia dna kanału do 1,5m</t>
  </si>
  <si>
    <t>Dostawa i montaż rurociągu z rur betonowych o średnicy DN 300 wraz z  pomiarami, wykonaniem, umocnieniem odwodnieniem i zasypaniem wykopu, przeprowadzeniem prób i badań - głębokość posadowienia dna kanału do 2,0m</t>
  </si>
  <si>
    <t>Dostawa i montaż rurociągu z rur betonowych o średnicy DN 300 wraz z  pomiarami, wykonaniem, umocnieniem odwodnieniem i zasypaniem wykopu, przeprowadzeniem prób i badań - głębokość posadowienia dna kanału do 2,5m</t>
  </si>
  <si>
    <t>Dostawa i montaż rurociągu z rur betonowych o średnicy DN 300 wraz z  pomiarami, wykonaniem, umocnieniem odwodnieniem i zasypaniem wykopu, przeprowadzeniem prób i badań - głębokość posadowienia dna kanału do 3,0m</t>
  </si>
  <si>
    <t>121a</t>
  </si>
  <si>
    <t>Dostawa i montaż rurociągu z rur polimerobetonowych o średnicy DN 800 wraz z  pomiarami, wykonaniem, umocnieniem odwodnieniem i zasypaniem wykopu, przeprowadzeniem prób i badań - głębokość posadowienia dna kanału do 2,0m</t>
  </si>
  <si>
    <t>Dostawa i montaż rurociągu z rur polimerobetonowych o średnicy DN 800 wraz z  pomiarami, wykonaniem, umocnieniem odwodnieniem i zasypaniem wykopu, przeprowadzeniem prób i badań - głębokość posadowienia dna kanału do 2,5m</t>
  </si>
  <si>
    <t>Dostawa i montaż rurociągu z rur betonowych o średnicy DN 800 wraz z  pomiarami, wykonaniem, umocnieniem odwodnieniem i zasypaniem wykopu, przeprowadzeniem prób i badań - głębokość posadowienia dna kanału do 2,5m</t>
  </si>
  <si>
    <t>124a</t>
  </si>
  <si>
    <t>124b</t>
  </si>
  <si>
    <t>124c</t>
  </si>
  <si>
    <t xml:space="preserve">mb </t>
  </si>
  <si>
    <t>Dostawa i montaż rurociągu z rur betonowych o średnicy DN 400 wraz z  pomiarami, wykonaniem, umocnieniem odwodnieniem i zasypaniem wykopu, przeprowadzeniem prób i badań - głębokość posadowienia dna kanału do 2,5m</t>
  </si>
  <si>
    <t>Dostawa i montaż rurociągu z rur betonowych o średnicy DN 400 wraz z  pomiarami, wykonaniem, umocnieniem odwodnieniem i zasypaniem wykopu, przeprowadzeniem prób i badań - głębokość posadowienia dna kanału do 3,0m</t>
  </si>
  <si>
    <t>Dostawa i montaż rurociągu z rur betonowych o średnicy DN 400 wraz z  pomiarami, wykonaniem, umocnieniem odwodnieniem i zasypaniem wykopu, przeprowadzeniem prób i badań - głębokość posadowienia dna kanału do 3,5m</t>
  </si>
  <si>
    <t>Mieszanka piaskowo-cementowa C3/4  gr. 20cm</t>
  </si>
  <si>
    <t>Mieszanka piaskowo-cementowa C3/4 gr. 15cm</t>
  </si>
  <si>
    <t>Mieszanka piaskowo-cementowa C1,5/2  gr.15cm</t>
  </si>
  <si>
    <t>Mieszanka piaskowo-cementowa C1,5/2  gr.10cm</t>
  </si>
  <si>
    <t>181a</t>
  </si>
  <si>
    <t xml:space="preserve">Wiaty przystankowe z ławką i gablotą o wym. 9x1,5m </t>
  </si>
  <si>
    <t>325a</t>
  </si>
  <si>
    <t>276a</t>
  </si>
  <si>
    <t>323a</t>
  </si>
  <si>
    <t>Dostawa i montaż napędów mechanicznego sterowania zwrotnic</t>
  </si>
  <si>
    <t xml:space="preserve">Nawierzchnia z płyt ażurowych gr. 10 cm ułożona podsypce cem.- pias. gr.5cm wraz  z wypełnieniem oczek humusem wraz z obsianiem oraz wyznaczenie lini postojowych za pomocą kostki  betonowej prostokątnej  barwy czerwonej gr. 10cm </t>
  </si>
  <si>
    <t>343a</t>
  </si>
  <si>
    <t>344a</t>
  </si>
  <si>
    <t>Nawierzchnie z mieszanki SMA - warstwa ścieralna gr. 5cm (torowisko)</t>
  </si>
  <si>
    <t>Nawierzchnie z mieszanki SMA - warstwa ścieralna gr. 4cm (poza torowiskiem)</t>
  </si>
  <si>
    <t>Nawierzchnie z asfaltu lanego - warstwa wiążąca gr. 4cm (torowisko)</t>
  </si>
  <si>
    <t>Nawierzchnie z asfaltu lanego - warstwa wiążąca gr. 5cm (poza torowiskiem)</t>
  </si>
  <si>
    <t>warstwa podbudowy z kruszywa naturalnego U&gt;5 gr. 20cm</t>
  </si>
  <si>
    <t>1a</t>
  </si>
  <si>
    <t>1b</t>
  </si>
  <si>
    <t>Mechaniczne rozebranie nawierzchni z mieszanek mineralno-bitumicznych ( grubości do 15cm) wraz z podbudową z kostki kamiennej grubości do 18cm wraz z podbudową z kruszywa grubości do 20cm , z wywiezieniem materiału poza teren budowy (ul Arkońska-Spacerowa, Wojska Polskiego)</t>
  </si>
  <si>
    <t>Mechaniczne rozebranie nawierzchni z mieszanek mineralno-bitumicznych ( grubości do 15cm) wraz z podbudową betonową o grubości do 20cm  i z kruszywa o grubości do 20cm, z wywiezieniem materiału poza teren budowy (ulica Wojska Polskiego - Szafera).</t>
  </si>
  <si>
    <t>Objazdy, przejazdy i czasowa organizacja ruchu (Wartość za utrzymanie czasowej organizacji ruchu nie może przekroczyć 2% Kwoty Kontraktowej).</t>
  </si>
  <si>
    <t>Koszty zastępczej komunikacji tramwajowej i autobusowej  (Wartość za utrzymanie zastępczej komunikacji autobusowej i tramwajowej nie może przekroczyć 2% Kwoty Kontraktowej).</t>
  </si>
  <si>
    <t>Wykonanie schodów żelbetowych ze zjazdem dla wózków 35,71m2 rzutu (komplet).</t>
  </si>
  <si>
    <t>267a</t>
  </si>
  <si>
    <t>Ustawienie krawężnika na ławie trapezowego leżącego (krawężnik wtopiony w rejonie włączenia w ETAP2)</t>
  </si>
  <si>
    <t>Ustawienie krawężnika na ławie trapezowego leżącego (krawężniki wzdłuż przystanków wyniesionych - światło 10 cm wraz z odcinkami najazdowymi o zmiennym świetle - obowiązuje jeden przekrój krawężnika)</t>
  </si>
  <si>
    <t>Górna warstwa podbudowy beton C30/37; xC4; xF2; xD3     - grub.14-15 cm (torowiska)</t>
  </si>
  <si>
    <t>Dolna warstwa podbudowy z  betonu C25/30; xC4; xF2; xD3 gr. 30cm - torowiska (zbrojenie stalowe do 10kg/m2)</t>
  </si>
  <si>
    <t>Dolna warstwa  podbudowy z  betonu C25/30; xC4; xF2; xD3 gr. 30cm - torowiska WZMOCNIONA (zbrojenie stalowe do 25kg/m2)</t>
  </si>
  <si>
    <t xml:space="preserve">Dodatek  za wzmocnienie dolnej warstwy podbudowy z  betonu C25/30; xC4; xF2; xD3 grubości 30cm  za pomocą zbrojenia: 2x siatka stalowa z pretów średnicy  min. 14mm 15x15 cm (34,5 kg/m2 płyty) ; </t>
  </si>
</sst>
</file>

<file path=xl/styles.xml><?xml version="1.0" encoding="utf-8"?>
<styleSheet xmlns="http://schemas.openxmlformats.org/spreadsheetml/2006/main">
  <numFmts count="6">
    <numFmt numFmtId="164" formatCode="#,###"/>
    <numFmt numFmtId="165" formatCode="#,##0.0000"/>
    <numFmt numFmtId="166" formatCode="#,##0.000000000"/>
    <numFmt numFmtId="167" formatCode="#,##0.00000000"/>
    <numFmt numFmtId="168" formatCode="#,##0.0000000"/>
    <numFmt numFmtId="169" formatCode="0.0"/>
  </numFmts>
  <fonts count="18">
    <font>
      <sz val="10"/>
      <color rgb="FF000000"/>
      <name val="Arial"/>
    </font>
    <font>
      <sz val="8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sz val="7"/>
      <color rgb="FF003366"/>
      <name val="Arial"/>
      <family val="2"/>
      <charset val="238"/>
    </font>
    <font>
      <sz val="6"/>
      <color rgb="FF000000"/>
      <name val="Arial"/>
      <family val="2"/>
      <charset val="238"/>
    </font>
    <font>
      <sz val="6"/>
      <name val="Arial"/>
      <family val="2"/>
      <charset val="238"/>
    </font>
    <font>
      <sz val="7"/>
      <color rgb="FFFF0000"/>
      <name val="Arial"/>
      <family val="2"/>
      <charset val="238"/>
    </font>
    <font>
      <sz val="7"/>
      <color rgb="FF00000A"/>
      <name val="Arial"/>
      <family val="2"/>
      <charset val="238"/>
    </font>
    <font>
      <b/>
      <sz val="7"/>
      <color rgb="FFFF0000"/>
      <name val="Arial"/>
      <family val="2"/>
      <charset val="238"/>
    </font>
    <font>
      <b/>
      <sz val="6"/>
      <name val="Arial"/>
      <family val="2"/>
      <charset val="238"/>
    </font>
    <font>
      <b/>
      <sz val="6"/>
      <color rgb="FF000000"/>
      <name val="Arial"/>
      <family val="2"/>
      <charset val="238"/>
    </font>
    <font>
      <sz val="7"/>
      <color theme="1"/>
      <name val="Arial"/>
      <family val="2"/>
      <charset val="238"/>
    </font>
    <font>
      <sz val="6"/>
      <color rgb="FFFF0000"/>
      <name val="Arial"/>
      <family val="2"/>
      <charset val="238"/>
    </font>
    <font>
      <sz val="8"/>
      <color rgb="FFFF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7F7F7F"/>
        <bgColor rgb="FF7F7F7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FFFF"/>
      </patternFill>
    </fill>
  </fills>
  <borders count="27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indexed="64"/>
      </right>
      <top style="double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indexed="64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double">
        <color indexed="64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</borders>
  <cellStyleXfs count="1">
    <xf numFmtId="0" fontId="0" fillId="0" borderId="0"/>
  </cellStyleXfs>
  <cellXfs count="471">
    <xf numFmtId="0" fontId="0" fillId="0" borderId="0" xfId="0" applyFont="1" applyAlignment="1"/>
    <xf numFmtId="0" fontId="4" fillId="0" borderId="0" xfId="0" applyFont="1" applyBorder="1" applyAlignment="1"/>
    <xf numFmtId="0" fontId="3" fillId="0" borderId="1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6" fillId="0" borderId="0" xfId="0" applyFont="1" applyBorder="1"/>
    <xf numFmtId="0" fontId="5" fillId="4" borderId="1" xfId="0" applyFont="1" applyFill="1" applyBorder="1" applyAlignment="1">
      <alignment horizontal="center" vertical="top"/>
    </xf>
    <xf numFmtId="49" fontId="5" fillId="4" borderId="1" xfId="0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/>
    </xf>
    <xf numFmtId="0" fontId="6" fillId="5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left" vertical="center" wrapText="1"/>
    </xf>
    <xf numFmtId="2" fontId="6" fillId="0" borderId="3" xfId="0" applyNumberFormat="1" applyFont="1" applyBorder="1" applyAlignment="1">
      <alignment horizontal="center" vertical="center"/>
    </xf>
    <xf numFmtId="0" fontId="5" fillId="6" borderId="1" xfId="0" applyFont="1" applyFill="1" applyBorder="1" applyAlignment="1">
      <alignment horizontal="right" vertical="center" wrapText="1"/>
    </xf>
    <xf numFmtId="0" fontId="5" fillId="6" borderId="1" xfId="0" applyFont="1" applyFill="1" applyBorder="1" applyAlignment="1">
      <alignment horizontal="center" vertical="top"/>
    </xf>
    <xf numFmtId="0" fontId="5" fillId="0" borderId="0" xfId="0" applyFont="1" applyBorder="1"/>
    <xf numFmtId="0" fontId="4" fillId="0" borderId="0" xfId="0" applyFont="1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4" fillId="0" borderId="5" xfId="0" applyFont="1" applyBorder="1" applyAlignment="1"/>
    <xf numFmtId="0" fontId="5" fillId="4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49" fontId="5" fillId="6" borderId="1" xfId="0" applyNumberFormat="1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top"/>
    </xf>
    <xf numFmtId="0" fontId="6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left" vertical="center" wrapText="1"/>
    </xf>
    <xf numFmtId="3" fontId="5" fillId="7" borderId="1" xfId="0" applyNumberFormat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wrapText="1"/>
    </xf>
    <xf numFmtId="0" fontId="3" fillId="6" borderId="1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left" wrapText="1"/>
    </xf>
    <xf numFmtId="0" fontId="5" fillId="8" borderId="1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right" wrapText="1"/>
    </xf>
    <xf numFmtId="0" fontId="6" fillId="3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5" fillId="5" borderId="1" xfId="0" applyFont="1" applyFill="1" applyBorder="1" applyAlignment="1">
      <alignment horizontal="right" vertical="center" wrapText="1"/>
    </xf>
    <xf numFmtId="0" fontId="5" fillId="5" borderId="1" xfId="0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top"/>
    </xf>
    <xf numFmtId="0" fontId="5" fillId="4" borderId="1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center" vertical="center"/>
    </xf>
    <xf numFmtId="0" fontId="5" fillId="6" borderId="1" xfId="0" applyNumberFormat="1" applyFont="1" applyFill="1" applyBorder="1" applyAlignment="1">
      <alignment horizontal="center" vertical="center"/>
    </xf>
    <xf numFmtId="0" fontId="5" fillId="6" borderId="1" xfId="0" applyNumberFormat="1" applyFont="1" applyFill="1" applyBorder="1" applyAlignment="1">
      <alignment horizontal="center" vertical="center" wrapText="1"/>
    </xf>
    <xf numFmtId="0" fontId="5" fillId="6" borderId="1" xfId="0" applyNumberFormat="1" applyFont="1" applyFill="1" applyBorder="1" applyAlignment="1">
      <alignment horizontal="center" vertical="top"/>
    </xf>
    <xf numFmtId="0" fontId="5" fillId="4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7" borderId="1" xfId="0" applyNumberFormat="1" applyFont="1" applyFill="1" applyBorder="1" applyAlignment="1">
      <alignment horizontal="center" vertical="center" wrapText="1"/>
    </xf>
    <xf numFmtId="0" fontId="5" fillId="8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wrapText="1"/>
    </xf>
    <xf numFmtId="0" fontId="5" fillId="6" borderId="1" xfId="0" applyNumberFormat="1" applyFont="1" applyFill="1" applyBorder="1" applyAlignment="1">
      <alignment horizontal="center" wrapText="1"/>
    </xf>
    <xf numFmtId="0" fontId="5" fillId="7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2" fontId="6" fillId="0" borderId="5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2" fontId="6" fillId="0" borderId="12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2" fontId="6" fillId="2" borderId="7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2" fontId="6" fillId="2" borderId="5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center" vertical="center"/>
    </xf>
    <xf numFmtId="2" fontId="6" fillId="2" borderId="12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164" fontId="13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/>
    </xf>
    <xf numFmtId="164" fontId="14" fillId="0" borderId="1" xfId="0" applyNumberFormat="1" applyFont="1" applyBorder="1" applyAlignment="1">
      <alignment horizontal="center" wrapText="1"/>
    </xf>
    <xf numFmtId="0" fontId="9" fillId="0" borderId="7" xfId="0" applyNumberFormat="1" applyFont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 vertical="center"/>
    </xf>
    <xf numFmtId="0" fontId="9" fillId="0" borderId="12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9" fillId="0" borderId="15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/>
    <xf numFmtId="2" fontId="6" fillId="0" borderId="7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wrapText="1"/>
    </xf>
    <xf numFmtId="0" fontId="4" fillId="0" borderId="9" xfId="0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4" fillId="0" borderId="11" xfId="0" applyFont="1" applyBorder="1" applyAlignment="1">
      <alignment horizontal="center" vertical="center"/>
    </xf>
    <xf numFmtId="0" fontId="8" fillId="0" borderId="12" xfId="0" applyNumberFormat="1" applyFont="1" applyBorder="1" applyAlignment="1">
      <alignment horizontal="center" vertical="center" wrapText="1"/>
    </xf>
    <xf numFmtId="0" fontId="4" fillId="0" borderId="12" xfId="0" applyFont="1" applyBorder="1" applyAlignment="1"/>
    <xf numFmtId="2" fontId="6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wrapText="1"/>
    </xf>
    <xf numFmtId="0" fontId="8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9" borderId="7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9" borderId="5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9" borderId="12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10" fillId="0" borderId="13" xfId="0" applyFont="1" applyBorder="1" applyAlignment="1">
      <alignment wrapText="1"/>
    </xf>
    <xf numFmtId="0" fontId="8" fillId="0" borderId="7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horizontal="center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2" fontId="6" fillId="0" borderId="12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1" fillId="0" borderId="12" xfId="0" applyFont="1" applyBorder="1" applyAlignment="1">
      <alignment horizontal="left" wrapText="1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12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2" fontId="4" fillId="0" borderId="12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0" fontId="9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wrapText="1"/>
    </xf>
    <xf numFmtId="4" fontId="6" fillId="0" borderId="8" xfId="0" applyNumberFormat="1" applyFont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left" vertical="center" wrapText="1"/>
    </xf>
    <xf numFmtId="49" fontId="6" fillId="0" borderId="15" xfId="0" applyNumberFormat="1" applyFont="1" applyBorder="1" applyAlignment="1">
      <alignment horizontal="left" vertical="center" wrapText="1"/>
    </xf>
    <xf numFmtId="4" fontId="6" fillId="0" borderId="16" xfId="0" applyNumberFormat="1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9" fillId="2" borderId="5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9" fillId="2" borderId="7" xfId="0" applyNumberFormat="1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/>
    </xf>
    <xf numFmtId="0" fontId="9" fillId="2" borderId="12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left" vertical="center" wrapText="1"/>
    </xf>
    <xf numFmtId="0" fontId="6" fillId="2" borderId="14" xfId="0" applyFont="1" applyFill="1" applyBorder="1" applyAlignment="1">
      <alignment horizontal="center" vertical="center"/>
    </xf>
    <xf numFmtId="0" fontId="9" fillId="2" borderId="15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49" fontId="6" fillId="2" borderId="15" xfId="0" applyNumberFormat="1" applyFont="1" applyFill="1" applyBorder="1" applyAlignment="1">
      <alignment horizontal="left" vertical="center" wrapText="1"/>
    </xf>
    <xf numFmtId="2" fontId="6" fillId="2" borderId="15" xfId="0" applyNumberFormat="1" applyFont="1" applyFill="1" applyBorder="1" applyAlignment="1">
      <alignment horizontal="center" vertical="center"/>
    </xf>
    <xf numFmtId="4" fontId="10" fillId="0" borderId="16" xfId="0" applyNumberFormat="1" applyFont="1" applyBorder="1" applyAlignment="1">
      <alignment horizontal="center" vertical="center" wrapText="1"/>
    </xf>
    <xf numFmtId="4" fontId="10" fillId="0" borderId="8" xfId="0" applyNumberFormat="1" applyFont="1" applyBorder="1" applyAlignment="1">
      <alignment horizontal="center" vertical="center" wrapText="1"/>
    </xf>
    <xf numFmtId="4" fontId="10" fillId="0" borderId="10" xfId="0" applyNumberFormat="1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/>
    </xf>
    <xf numFmtId="49" fontId="6" fillId="2" borderId="5" xfId="0" applyNumberFormat="1" applyFont="1" applyFill="1" applyBorder="1" applyAlignment="1">
      <alignment horizontal="left" vertical="center" wrapText="1"/>
    </xf>
    <xf numFmtId="4" fontId="10" fillId="0" borderId="13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wrapText="1"/>
    </xf>
    <xf numFmtId="2" fontId="4" fillId="0" borderId="5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166" fontId="6" fillId="0" borderId="8" xfId="0" applyNumberFormat="1" applyFont="1" applyBorder="1" applyAlignment="1">
      <alignment horizontal="center" vertical="center" wrapText="1"/>
    </xf>
    <xf numFmtId="167" fontId="10" fillId="0" borderId="10" xfId="0" applyNumberFormat="1" applyFont="1" applyBorder="1" applyAlignment="1">
      <alignment horizontal="center" vertical="center" wrapText="1"/>
    </xf>
    <xf numFmtId="168" fontId="6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168" fontId="6" fillId="0" borderId="8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9" fontId="4" fillId="0" borderId="7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169" fontId="4" fillId="0" borderId="5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top" wrapText="1"/>
    </xf>
    <xf numFmtId="169" fontId="4" fillId="0" borderId="12" xfId="0" applyNumberFormat="1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6" fillId="0" borderId="7" xfId="0" applyFont="1" applyBorder="1" applyAlignment="1">
      <alignment horizontal="left" wrapText="1"/>
    </xf>
    <xf numFmtId="0" fontId="4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left" wrapText="1"/>
    </xf>
    <xf numFmtId="0" fontId="6" fillId="0" borderId="14" xfId="0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wrapText="1"/>
    </xf>
    <xf numFmtId="0" fontId="6" fillId="0" borderId="15" xfId="0" applyFont="1" applyBorder="1" applyAlignment="1">
      <alignment horizontal="left" wrapText="1"/>
    </xf>
    <xf numFmtId="169" fontId="4" fillId="0" borderId="15" xfId="0" applyNumberFormat="1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1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2" fontId="3" fillId="0" borderId="5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9" fillId="0" borderId="18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left" vertical="center" wrapText="1"/>
    </xf>
    <xf numFmtId="49" fontId="6" fillId="0" borderId="12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6" fillId="0" borderId="18" xfId="0" applyFont="1" applyBorder="1" applyAlignment="1">
      <alignment horizontal="left" vertical="center" wrapText="1"/>
    </xf>
    <xf numFmtId="2" fontId="6" fillId="0" borderId="18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4" fontId="6" fillId="0" borderId="22" xfId="0" applyNumberFormat="1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wrapText="1"/>
    </xf>
    <xf numFmtId="0" fontId="9" fillId="0" borderId="23" xfId="0" applyNumberFormat="1" applyFont="1" applyBorder="1" applyAlignment="1">
      <alignment horizontal="center" vertical="center" wrapText="1"/>
    </xf>
    <xf numFmtId="49" fontId="6" fillId="0" borderId="24" xfId="0" applyNumberFormat="1" applyFont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4" fontId="10" fillId="0" borderId="8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/>
    </xf>
    <xf numFmtId="49" fontId="1" fillId="2" borderId="7" xfId="0" applyNumberFormat="1" applyFont="1" applyFill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left" vertical="center" wrapText="1"/>
    </xf>
    <xf numFmtId="49" fontId="15" fillId="0" borderId="7" xfId="0" applyNumberFormat="1" applyFont="1" applyFill="1" applyBorder="1" applyAlignment="1">
      <alignment horizontal="left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2" fontId="4" fillId="0" borderId="0" xfId="0" applyNumberFormat="1" applyFont="1" applyBorder="1" applyAlignment="1"/>
    <xf numFmtId="0" fontId="10" fillId="0" borderId="5" xfId="0" applyFont="1" applyBorder="1" applyAlignment="1">
      <alignment horizontal="center" vertical="center"/>
    </xf>
    <xf numFmtId="165" fontId="10" fillId="0" borderId="10" xfId="0" applyNumberFormat="1" applyFont="1" applyBorder="1" applyAlignment="1">
      <alignment horizontal="center" vertical="center" wrapText="1"/>
    </xf>
    <xf numFmtId="0" fontId="10" fillId="10" borderId="0" xfId="0" applyFont="1" applyFill="1" applyBorder="1" applyAlignment="1"/>
    <xf numFmtId="0" fontId="10" fillId="0" borderId="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165" fontId="10" fillId="9" borderId="10" xfId="0" applyNumberFormat="1" applyFont="1" applyFill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center" vertical="center"/>
    </xf>
    <xf numFmtId="0" fontId="9" fillId="11" borderId="7" xfId="0" applyNumberFormat="1" applyFont="1" applyFill="1" applyBorder="1" applyAlignment="1">
      <alignment horizontal="center" vertical="center"/>
    </xf>
    <xf numFmtId="0" fontId="6" fillId="11" borderId="7" xfId="0" applyFont="1" applyFill="1" applyBorder="1" applyAlignment="1">
      <alignment horizontal="center" vertical="center"/>
    </xf>
    <xf numFmtId="0" fontId="6" fillId="11" borderId="7" xfId="0" applyFont="1" applyFill="1" applyBorder="1" applyAlignment="1">
      <alignment horizontal="left" vertical="center" wrapText="1"/>
    </xf>
    <xf numFmtId="0" fontId="6" fillId="9" borderId="7" xfId="0" applyFont="1" applyFill="1" applyBorder="1" applyAlignment="1">
      <alignment horizontal="center" vertical="center"/>
    </xf>
    <xf numFmtId="0" fontId="6" fillId="11" borderId="9" xfId="0" applyFont="1" applyFill="1" applyBorder="1" applyAlignment="1">
      <alignment horizontal="center" vertical="center"/>
    </xf>
    <xf numFmtId="0" fontId="9" fillId="11" borderId="5" xfId="0" applyNumberFormat="1" applyFont="1" applyFill="1" applyBorder="1" applyAlignment="1">
      <alignment horizontal="center" vertical="center"/>
    </xf>
    <xf numFmtId="0" fontId="6" fillId="11" borderId="5" xfId="0" applyFont="1" applyFill="1" applyBorder="1" applyAlignment="1">
      <alignment horizontal="center" vertical="center"/>
    </xf>
    <xf numFmtId="0" fontId="6" fillId="11" borderId="5" xfId="0" applyFont="1" applyFill="1" applyBorder="1" applyAlignment="1">
      <alignment horizontal="left" vertical="center" wrapText="1"/>
    </xf>
    <xf numFmtId="0" fontId="6" fillId="9" borderId="5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/>
    </xf>
    <xf numFmtId="2" fontId="15" fillId="0" borderId="7" xfId="0" applyNumberFormat="1" applyFont="1" applyFill="1" applyBorder="1" applyAlignment="1">
      <alignment horizontal="center" vertical="center"/>
    </xf>
    <xf numFmtId="2" fontId="15" fillId="0" borderId="15" xfId="0" applyNumberFormat="1" applyFont="1" applyFill="1" applyBorder="1" applyAlignment="1">
      <alignment horizontal="center" vertical="center"/>
    </xf>
    <xf numFmtId="2" fontId="15" fillId="0" borderId="12" xfId="0" applyNumberFormat="1" applyFont="1" applyFill="1" applyBorder="1" applyAlignment="1">
      <alignment horizontal="center" vertical="center"/>
    </xf>
    <xf numFmtId="2" fontId="15" fillId="0" borderId="18" xfId="0" applyNumberFormat="1" applyFont="1" applyFill="1" applyBorder="1" applyAlignment="1">
      <alignment horizontal="center" vertical="center"/>
    </xf>
    <xf numFmtId="0" fontId="10" fillId="0" borderId="5" xfId="0" applyFont="1" applyBorder="1" applyAlignment="1"/>
    <xf numFmtId="0" fontId="10" fillId="0" borderId="5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/>
    </xf>
    <xf numFmtId="4" fontId="6" fillId="0" borderId="8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 wrapText="1"/>
    </xf>
    <xf numFmtId="0" fontId="5" fillId="6" borderId="1" xfId="0" applyNumberFormat="1" applyFont="1" applyFill="1" applyBorder="1" applyAlignment="1">
      <alignment horizontal="left" vertical="center" wrapText="1"/>
    </xf>
    <xf numFmtId="0" fontId="5" fillId="6" borderId="1" xfId="0" applyNumberFormat="1" applyFont="1" applyFill="1" applyBorder="1" applyAlignment="1">
      <alignment horizontal="right" vertical="center"/>
    </xf>
    <xf numFmtId="0" fontId="5" fillId="6" borderId="25" xfId="0" applyFont="1" applyFill="1" applyBorder="1" applyAlignment="1">
      <alignment horizontal="center" vertical="center" wrapText="1"/>
    </xf>
    <xf numFmtId="0" fontId="5" fillId="6" borderId="25" xfId="0" applyNumberFormat="1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right" vertical="center" wrapText="1"/>
    </xf>
    <xf numFmtId="0" fontId="9" fillId="0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49" fontId="5" fillId="6" borderId="1" xfId="0" applyNumberFormat="1" applyFont="1" applyFill="1" applyBorder="1" applyAlignment="1">
      <alignment horizontal="right" vertical="center" wrapText="1"/>
    </xf>
    <xf numFmtId="0" fontId="4" fillId="0" borderId="12" xfId="0" applyFont="1" applyBorder="1" applyAlignment="1">
      <alignment wrapText="1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 vertical="center"/>
    </xf>
    <xf numFmtId="49" fontId="6" fillId="2" borderId="18" xfId="0" applyNumberFormat="1" applyFont="1" applyFill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/>
    </xf>
    <xf numFmtId="0" fontId="16" fillId="0" borderId="15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center" vertical="center"/>
    </xf>
    <xf numFmtId="2" fontId="17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6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2" fontId="10" fillId="0" borderId="7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6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2" fontId="10" fillId="0" borderId="5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6" fillId="0" borderId="18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left" vertical="center" wrapText="1"/>
    </xf>
    <xf numFmtId="2" fontId="10" fillId="0" borderId="18" xfId="0" applyNumberFormat="1" applyFont="1" applyBorder="1" applyAlignment="1">
      <alignment horizontal="center" vertical="center"/>
    </xf>
    <xf numFmtId="4" fontId="10" fillId="0" borderId="19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6" fillId="0" borderId="12" xfId="0" applyNumberFormat="1" applyFont="1" applyBorder="1" applyAlignment="1">
      <alignment horizontal="center" vertical="center"/>
    </xf>
    <xf numFmtId="2" fontId="10" fillId="0" borderId="12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left" vertical="center" wrapText="1"/>
    </xf>
    <xf numFmtId="0" fontId="16" fillId="0" borderId="5" xfId="0" applyNumberFormat="1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2" fontId="10" fillId="0" borderId="5" xfId="0" applyNumberFormat="1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6" fillId="2" borderId="7" xfId="0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7" xfId="0" applyNumberFormat="1" applyFont="1" applyFill="1" applyBorder="1" applyAlignment="1">
      <alignment horizontal="left" vertical="center" wrapText="1"/>
    </xf>
    <xf numFmtId="2" fontId="10" fillId="2" borderId="7" xfId="0" applyNumberFormat="1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6" fillId="2" borderId="12" xfId="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left" vertical="center" wrapText="1"/>
    </xf>
    <xf numFmtId="2" fontId="10" fillId="2" borderId="12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6" fillId="0" borderId="7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wrapText="1"/>
    </xf>
    <xf numFmtId="0" fontId="10" fillId="0" borderId="7" xfId="0" applyFont="1" applyBorder="1" applyAlignment="1">
      <alignment horizontal="center" vertical="center" wrapText="1"/>
    </xf>
    <xf numFmtId="1" fontId="10" fillId="0" borderId="7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0" fillId="0" borderId="9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" fontId="10" fillId="0" borderId="5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wrapText="1"/>
    </xf>
    <xf numFmtId="0" fontId="10" fillId="0" borderId="26" xfId="0" applyFont="1" applyFill="1" applyBorder="1" applyAlignment="1">
      <alignment horizontal="left" vertical="center" wrapText="1"/>
    </xf>
    <xf numFmtId="1" fontId="10" fillId="0" borderId="7" xfId="0" applyNumberFormat="1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6" fillId="0" borderId="12" xfId="0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center" vertical="center"/>
    </xf>
    <xf numFmtId="1" fontId="17" fillId="0" borderId="12" xfId="0" applyNumberFormat="1" applyFont="1" applyFill="1" applyBorder="1" applyAlignment="1">
      <alignment horizontal="center" vertical="center"/>
    </xf>
    <xf numFmtId="4" fontId="10" fillId="0" borderId="13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6" fillId="0" borderId="7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wrapText="1"/>
    </xf>
    <xf numFmtId="0" fontId="10" fillId="0" borderId="7" xfId="0" applyFont="1" applyBorder="1" applyAlignment="1">
      <alignment horizontal="left" wrapText="1"/>
    </xf>
    <xf numFmtId="2" fontId="10" fillId="0" borderId="7" xfId="0" applyNumberFormat="1" applyFont="1" applyBorder="1" applyAlignment="1">
      <alignment horizontal="center" vertical="center" wrapText="1"/>
    </xf>
    <xf numFmtId="0" fontId="10" fillId="0" borderId="5" xfId="0" applyFont="1" applyFill="1" applyBorder="1" applyAlignment="1">
      <alignment wrapText="1"/>
    </xf>
    <xf numFmtId="0" fontId="10" fillId="0" borderId="20" xfId="0" applyFont="1" applyBorder="1" applyAlignment="1">
      <alignment horizontal="center" vertical="center" wrapText="1"/>
    </xf>
    <xf numFmtId="0" fontId="16" fillId="0" borderId="21" xfId="0" applyNumberFormat="1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top" wrapText="1"/>
    </xf>
    <xf numFmtId="2" fontId="10" fillId="0" borderId="21" xfId="0" applyNumberFormat="1" applyFont="1" applyBorder="1" applyAlignment="1">
      <alignment horizontal="left" vertical="top" wrapText="1"/>
    </xf>
    <xf numFmtId="169" fontId="10" fillId="0" borderId="21" xfId="0" applyNumberFormat="1" applyFont="1" applyBorder="1" applyAlignment="1">
      <alignment horizontal="center" vertical="center" wrapText="1"/>
    </xf>
    <xf numFmtId="2" fontId="10" fillId="0" borderId="21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left" wrapText="1"/>
    </xf>
    <xf numFmtId="169" fontId="10" fillId="0" borderId="5" xfId="0" applyNumberFormat="1" applyFont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2" fontId="10" fillId="2" borderId="5" xfId="0" applyNumberFormat="1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6" fillId="2" borderId="5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wrapText="1"/>
    </xf>
    <xf numFmtId="49" fontId="10" fillId="0" borderId="5" xfId="0" applyNumberFormat="1" applyFont="1" applyBorder="1" applyAlignment="1">
      <alignment horizontal="left" vertical="center" wrapText="1"/>
    </xf>
    <xf numFmtId="0" fontId="16" fillId="0" borderId="12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0" fillId="0" borderId="20" xfId="0" applyFont="1" applyBorder="1" applyAlignment="1">
      <alignment horizontal="center" vertical="center"/>
    </xf>
    <xf numFmtId="0" fontId="16" fillId="0" borderId="21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left" vertical="center" wrapText="1"/>
    </xf>
    <xf numFmtId="4" fontId="10" fillId="0" borderId="22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34"/>
  <sheetViews>
    <sheetView tabSelected="1" view="pageBreakPreview" topLeftCell="A243" zoomScale="85" zoomScaleNormal="100" zoomScaleSheetLayoutView="85" workbookViewId="0">
      <selection activeCell="D250" sqref="D250"/>
    </sheetView>
  </sheetViews>
  <sheetFormatPr defaultColWidth="17.44140625" defaultRowHeight="9.25"/>
  <cols>
    <col min="1" max="1" width="6" style="118" bestFit="1" customWidth="1"/>
    <col min="2" max="2" width="13.5546875" style="80" bestFit="1" customWidth="1"/>
    <col min="3" max="3" width="9.5546875" style="62" bestFit="1" customWidth="1"/>
    <col min="4" max="4" width="63.5546875" style="28" customWidth="1"/>
    <col min="5" max="5" width="11.44140625" style="62" customWidth="1"/>
    <col min="6" max="6" width="9.5546875" style="63" customWidth="1"/>
    <col min="7" max="7" width="16.5546875" style="62" customWidth="1"/>
    <col min="8" max="8" width="16.44140625" style="107" customWidth="1"/>
    <col min="9" max="9" width="8" style="1" customWidth="1"/>
    <col min="10" max="16384" width="17.44140625" style="1"/>
  </cols>
  <sheetData>
    <row r="1" spans="1:9" ht="10.4" thickTop="1" thickBot="1">
      <c r="A1" s="459" t="s">
        <v>498</v>
      </c>
      <c r="B1" s="459"/>
      <c r="C1" s="459"/>
      <c r="D1" s="459"/>
      <c r="E1" s="459"/>
      <c r="F1" s="459"/>
      <c r="G1" s="459"/>
      <c r="H1" s="459"/>
    </row>
    <row r="2" spans="1:9" ht="10.4" thickTop="1" thickBot="1">
      <c r="A2" s="462" t="s">
        <v>699</v>
      </c>
      <c r="B2" s="460" t="s">
        <v>275</v>
      </c>
      <c r="C2" s="462" t="s">
        <v>66</v>
      </c>
      <c r="D2" s="462" t="s">
        <v>276</v>
      </c>
      <c r="E2" s="462" t="s">
        <v>277</v>
      </c>
      <c r="F2" s="463"/>
      <c r="G2" s="2" t="s">
        <v>494</v>
      </c>
      <c r="H2" s="2" t="s">
        <v>497</v>
      </c>
      <c r="I2" s="3"/>
    </row>
    <row r="3" spans="1:9" ht="10.4" thickTop="1" thickBot="1">
      <c r="A3" s="464"/>
      <c r="B3" s="461"/>
      <c r="C3" s="463"/>
      <c r="D3" s="465"/>
      <c r="E3" s="463"/>
      <c r="F3" s="463"/>
      <c r="G3" s="2" t="s">
        <v>495</v>
      </c>
      <c r="H3" s="2" t="s">
        <v>496</v>
      </c>
      <c r="I3" s="3"/>
    </row>
    <row r="4" spans="1:9" ht="10.4" thickTop="1" thickBot="1">
      <c r="A4" s="464"/>
      <c r="B4" s="461"/>
      <c r="C4" s="463"/>
      <c r="D4" s="465"/>
      <c r="E4" s="4" t="s">
        <v>96</v>
      </c>
      <c r="F4" s="5" t="s">
        <v>98</v>
      </c>
      <c r="G4" s="2" t="s">
        <v>496</v>
      </c>
      <c r="H4" s="6"/>
      <c r="I4" s="3"/>
    </row>
    <row r="5" spans="1:9" ht="10.4" thickTop="1" thickBot="1">
      <c r="A5" s="7">
        <v>1</v>
      </c>
      <c r="B5" s="108">
        <v>2</v>
      </c>
      <c r="C5" s="108">
        <v>3</v>
      </c>
      <c r="D5" s="109">
        <v>4</v>
      </c>
      <c r="E5" s="108">
        <v>5</v>
      </c>
      <c r="F5" s="108">
        <v>6</v>
      </c>
      <c r="G5" s="110">
        <v>7</v>
      </c>
      <c r="H5" s="111">
        <v>8</v>
      </c>
      <c r="I5" s="3"/>
    </row>
    <row r="6" spans="1:9" ht="10.4" thickTop="1" thickBot="1">
      <c r="A6" s="8"/>
      <c r="B6" s="65"/>
      <c r="C6" s="8"/>
      <c r="D6" s="9" t="s">
        <v>132</v>
      </c>
      <c r="E6" s="8" t="s">
        <v>499</v>
      </c>
      <c r="F6" s="8" t="s">
        <v>499</v>
      </c>
      <c r="G6" s="8" t="s">
        <v>499</v>
      </c>
      <c r="H6" s="8" t="s">
        <v>499</v>
      </c>
      <c r="I6" s="3"/>
    </row>
    <row r="7" spans="1:9" ht="10.4" thickTop="1" thickBot="1">
      <c r="A7" s="13"/>
      <c r="B7" s="66"/>
      <c r="C7" s="11" t="s">
        <v>142</v>
      </c>
      <c r="D7" s="12" t="s">
        <v>145</v>
      </c>
      <c r="E7" s="13" t="s">
        <v>499</v>
      </c>
      <c r="F7" s="13" t="s">
        <v>499</v>
      </c>
      <c r="G7" s="13" t="s">
        <v>499</v>
      </c>
      <c r="H7" s="33" t="s">
        <v>499</v>
      </c>
      <c r="I7" s="3"/>
    </row>
    <row r="8" spans="1:9" ht="19.05" thickTop="1">
      <c r="A8" s="373" t="s">
        <v>927</v>
      </c>
      <c r="B8" s="374">
        <v>1</v>
      </c>
      <c r="C8" s="443"/>
      <c r="D8" s="444" t="s">
        <v>931</v>
      </c>
      <c r="E8" s="396" t="s">
        <v>278</v>
      </c>
      <c r="F8" s="398">
        <v>18</v>
      </c>
      <c r="G8" s="81"/>
      <c r="H8" s="103"/>
      <c r="I8" s="3"/>
    </row>
    <row r="9" spans="1:9" ht="18.45">
      <c r="A9" s="377" t="s">
        <v>928</v>
      </c>
      <c r="B9" s="378">
        <v>1</v>
      </c>
      <c r="C9" s="445"/>
      <c r="D9" s="392" t="s">
        <v>932</v>
      </c>
      <c r="E9" s="446" t="s">
        <v>278</v>
      </c>
      <c r="F9" s="447">
        <v>18</v>
      </c>
      <c r="G9" s="102"/>
      <c r="H9" s="104"/>
      <c r="I9" s="3"/>
    </row>
    <row r="10" spans="1:9">
      <c r="A10" s="92">
        <v>2</v>
      </c>
      <c r="B10" s="113">
        <v>2</v>
      </c>
      <c r="C10" s="93"/>
      <c r="D10" s="94" t="s">
        <v>279</v>
      </c>
      <c r="E10" s="95" t="s">
        <v>280</v>
      </c>
      <c r="F10" s="96">
        <v>2</v>
      </c>
      <c r="G10" s="31"/>
      <c r="H10" s="104"/>
      <c r="I10" s="3"/>
    </row>
    <row r="11" spans="1:9" ht="9.8000000000000007" thickBot="1">
      <c r="A11" s="97">
        <f>A10+1</f>
        <v>3</v>
      </c>
      <c r="B11" s="114">
        <v>3</v>
      </c>
      <c r="C11" s="98"/>
      <c r="D11" s="99" t="s">
        <v>281</v>
      </c>
      <c r="E11" s="100" t="s">
        <v>280</v>
      </c>
      <c r="F11" s="101">
        <v>2</v>
      </c>
      <c r="G11" s="86"/>
      <c r="H11" s="105"/>
      <c r="I11" s="3"/>
    </row>
    <row r="12" spans="1:9" ht="10.4" thickTop="1" thickBot="1">
      <c r="A12" s="13"/>
      <c r="B12" s="67"/>
      <c r="C12" s="13"/>
      <c r="D12" s="16" t="s">
        <v>878</v>
      </c>
      <c r="E12" s="13" t="s">
        <v>499</v>
      </c>
      <c r="F12" s="13" t="s">
        <v>499</v>
      </c>
      <c r="G12" s="13" t="s">
        <v>499</v>
      </c>
      <c r="H12" s="33"/>
      <c r="I12" s="10"/>
    </row>
    <row r="13" spans="1:9" ht="10.4" thickTop="1" thickBot="1">
      <c r="A13" s="17"/>
      <c r="B13" s="68"/>
      <c r="C13" s="17"/>
      <c r="D13" s="9" t="s">
        <v>146</v>
      </c>
      <c r="E13" s="8" t="s">
        <v>499</v>
      </c>
      <c r="F13" s="8" t="s">
        <v>499</v>
      </c>
      <c r="G13" s="8" t="s">
        <v>499</v>
      </c>
      <c r="H13" s="8" t="s">
        <v>499</v>
      </c>
      <c r="I13" s="3"/>
    </row>
    <row r="14" spans="1:9" ht="10.4" thickTop="1" thickBot="1">
      <c r="A14" s="13"/>
      <c r="B14" s="67"/>
      <c r="C14" s="13" t="s">
        <v>147</v>
      </c>
      <c r="D14" s="18" t="s">
        <v>148</v>
      </c>
      <c r="E14" s="13" t="s">
        <v>499</v>
      </c>
      <c r="F14" s="13" t="s">
        <v>499</v>
      </c>
      <c r="G14" s="13" t="s">
        <v>499</v>
      </c>
      <c r="H14" s="33" t="s">
        <v>499</v>
      </c>
      <c r="I14" s="3"/>
    </row>
    <row r="15" spans="1:9" ht="10.4" thickTop="1" thickBot="1">
      <c r="A15" s="19"/>
      <c r="B15" s="69"/>
      <c r="C15" s="19" t="s">
        <v>282</v>
      </c>
      <c r="D15" s="20" t="s">
        <v>149</v>
      </c>
      <c r="E15" s="21" t="s">
        <v>499</v>
      </c>
      <c r="F15" s="21" t="s">
        <v>499</v>
      </c>
      <c r="G15" s="21" t="s">
        <v>499</v>
      </c>
      <c r="H15" s="21" t="s">
        <v>499</v>
      </c>
      <c r="I15" s="3"/>
    </row>
    <row r="16" spans="1:9" ht="19.600000000000001" thickTop="1" thickBot="1">
      <c r="A16" s="119">
        <f>A11+1</f>
        <v>4</v>
      </c>
      <c r="B16" s="120">
        <v>4</v>
      </c>
      <c r="C16" s="122"/>
      <c r="D16" s="206" t="s">
        <v>10</v>
      </c>
      <c r="E16" s="122" t="s">
        <v>283</v>
      </c>
      <c r="F16" s="123">
        <v>2.4300000000000002</v>
      </c>
      <c r="G16" s="122"/>
      <c r="H16" s="124"/>
      <c r="I16" s="3"/>
    </row>
    <row r="17" spans="1:10" ht="10.4" thickTop="1" thickBot="1">
      <c r="A17" s="21"/>
      <c r="B17" s="70"/>
      <c r="C17" s="21"/>
      <c r="D17" s="25" t="s">
        <v>500</v>
      </c>
      <c r="E17" s="21" t="s">
        <v>499</v>
      </c>
      <c r="F17" s="21" t="s">
        <v>499</v>
      </c>
      <c r="G17" s="21" t="s">
        <v>499</v>
      </c>
      <c r="H17" s="21"/>
      <c r="I17" s="3"/>
    </row>
    <row r="18" spans="1:10" ht="10.4" thickTop="1" thickBot="1">
      <c r="A18" s="19"/>
      <c r="B18" s="71"/>
      <c r="C18" s="26" t="s">
        <v>284</v>
      </c>
      <c r="D18" s="20" t="s">
        <v>151</v>
      </c>
      <c r="E18" s="21" t="s">
        <v>499</v>
      </c>
      <c r="F18" s="21" t="s">
        <v>499</v>
      </c>
      <c r="G18" s="21" t="s">
        <v>499</v>
      </c>
      <c r="H18" s="21" t="s">
        <v>499</v>
      </c>
      <c r="I18" s="3"/>
    </row>
    <row r="19" spans="1:10" ht="19.05" thickTop="1">
      <c r="A19" s="89">
        <f>A16+1</f>
        <v>5</v>
      </c>
      <c r="B19" s="112">
        <v>5</v>
      </c>
      <c r="C19" s="81"/>
      <c r="D19" s="82" t="s">
        <v>285</v>
      </c>
      <c r="E19" s="81" t="s">
        <v>280</v>
      </c>
      <c r="F19" s="321">
        <v>467</v>
      </c>
      <c r="G19" s="81"/>
      <c r="H19" s="103"/>
      <c r="I19" s="3"/>
    </row>
    <row r="20" spans="1:10" ht="18.45">
      <c r="A20" s="92">
        <f t="shared" ref="A20:A25" si="0">A19+1</f>
        <v>6</v>
      </c>
      <c r="B20" s="113">
        <v>6</v>
      </c>
      <c r="C20" s="31"/>
      <c r="D20" s="84" t="s">
        <v>286</v>
      </c>
      <c r="E20" s="31" t="s">
        <v>280</v>
      </c>
      <c r="F20" s="320">
        <v>424</v>
      </c>
      <c r="G20" s="31"/>
      <c r="H20" s="104"/>
      <c r="I20" s="3"/>
    </row>
    <row r="21" spans="1:10" ht="18.45">
      <c r="A21" s="92">
        <f t="shared" si="0"/>
        <v>7</v>
      </c>
      <c r="B21" s="113">
        <v>7</v>
      </c>
      <c r="C21" s="31"/>
      <c r="D21" s="84" t="s">
        <v>287</v>
      </c>
      <c r="E21" s="31" t="s">
        <v>280</v>
      </c>
      <c r="F21" s="320">
        <v>89</v>
      </c>
      <c r="G21" s="31"/>
      <c r="H21" s="104"/>
      <c r="I21" s="3"/>
    </row>
    <row r="22" spans="1:10" ht="18.45">
      <c r="A22" s="92">
        <f t="shared" si="0"/>
        <v>8</v>
      </c>
      <c r="B22" s="113">
        <v>8</v>
      </c>
      <c r="C22" s="31"/>
      <c r="D22" s="84" t="s">
        <v>288</v>
      </c>
      <c r="E22" s="31" t="s">
        <v>280</v>
      </c>
      <c r="F22" s="320">
        <v>50</v>
      </c>
      <c r="G22" s="31"/>
      <c r="H22" s="104"/>
      <c r="I22" s="22"/>
      <c r="J22" s="22"/>
    </row>
    <row r="23" spans="1:10" ht="18.45">
      <c r="A23" s="92">
        <f t="shared" si="0"/>
        <v>9</v>
      </c>
      <c r="B23" s="113">
        <v>9</v>
      </c>
      <c r="C23" s="31"/>
      <c r="D23" s="84" t="s">
        <v>289</v>
      </c>
      <c r="E23" s="31" t="s">
        <v>280</v>
      </c>
      <c r="F23" s="320">
        <v>49</v>
      </c>
      <c r="G23" s="31"/>
      <c r="H23" s="104"/>
      <c r="I23" s="3"/>
      <c r="J23" s="298"/>
    </row>
    <row r="24" spans="1:10" ht="18.45">
      <c r="A24" s="269">
        <f t="shared" si="0"/>
        <v>10</v>
      </c>
      <c r="B24" s="270" t="s">
        <v>807</v>
      </c>
      <c r="C24" s="272"/>
      <c r="D24" s="84" t="s">
        <v>730</v>
      </c>
      <c r="E24" s="272" t="s">
        <v>280</v>
      </c>
      <c r="F24" s="324">
        <v>8</v>
      </c>
      <c r="G24" s="272"/>
      <c r="H24" s="284"/>
      <c r="I24" s="3"/>
      <c r="J24" s="298"/>
    </row>
    <row r="25" spans="1:10" ht="9.8000000000000007" thickBot="1">
      <c r="A25" s="97">
        <f t="shared" si="0"/>
        <v>11</v>
      </c>
      <c r="B25" s="114">
        <v>10</v>
      </c>
      <c r="C25" s="86"/>
      <c r="D25" s="87" t="s">
        <v>16</v>
      </c>
      <c r="E25" s="86" t="s">
        <v>290</v>
      </c>
      <c r="F25" s="88">
        <v>0.6</v>
      </c>
      <c r="G25" s="86"/>
      <c r="H25" s="105"/>
      <c r="I25" s="3"/>
    </row>
    <row r="26" spans="1:10" ht="10.4" thickTop="1" thickBot="1">
      <c r="A26" s="21"/>
      <c r="B26" s="70"/>
      <c r="C26" s="21"/>
      <c r="D26" s="25" t="s">
        <v>501</v>
      </c>
      <c r="E26" s="21" t="s">
        <v>499</v>
      </c>
      <c r="F26" s="21" t="s">
        <v>499</v>
      </c>
      <c r="G26" s="21" t="s">
        <v>499</v>
      </c>
      <c r="H26" s="21"/>
      <c r="I26" s="3"/>
    </row>
    <row r="27" spans="1:10" ht="10.4" thickTop="1" thickBot="1">
      <c r="A27" s="19"/>
      <c r="B27" s="71"/>
      <c r="C27" s="26" t="s">
        <v>291</v>
      </c>
      <c r="D27" s="20" t="s">
        <v>152</v>
      </c>
      <c r="E27" s="21" t="s">
        <v>499</v>
      </c>
      <c r="F27" s="21" t="s">
        <v>499</v>
      </c>
      <c r="G27" s="21" t="s">
        <v>499</v>
      </c>
      <c r="H27" s="21" t="s">
        <v>499</v>
      </c>
      <c r="I27" s="27"/>
    </row>
    <row r="28" spans="1:10" ht="9.8000000000000007" thickTop="1">
      <c r="A28" s="89">
        <f>A25+1</f>
        <v>12</v>
      </c>
      <c r="B28" s="112">
        <v>11</v>
      </c>
      <c r="C28" s="81"/>
      <c r="D28" s="82" t="s">
        <v>292</v>
      </c>
      <c r="E28" s="81" t="s">
        <v>280</v>
      </c>
      <c r="F28" s="321">
        <v>120</v>
      </c>
      <c r="G28" s="81"/>
      <c r="H28" s="103"/>
      <c r="I28" s="3"/>
    </row>
    <row r="29" spans="1:10">
      <c r="A29" s="92">
        <f t="shared" ref="A29" si="1">A28+1</f>
        <v>13</v>
      </c>
      <c r="B29" s="113">
        <v>12</v>
      </c>
      <c r="C29" s="31"/>
      <c r="D29" s="84" t="s">
        <v>293</v>
      </c>
      <c r="E29" s="31" t="s">
        <v>280</v>
      </c>
      <c r="F29" s="320">
        <v>130</v>
      </c>
      <c r="G29" s="31"/>
      <c r="H29" s="104"/>
      <c r="I29" s="3"/>
    </row>
    <row r="30" spans="1:10" ht="9.8000000000000007" thickBot="1">
      <c r="A30" s="97">
        <f>A29+1</f>
        <v>14</v>
      </c>
      <c r="B30" s="114">
        <v>13</v>
      </c>
      <c r="C30" s="86"/>
      <c r="D30" s="87" t="s">
        <v>492</v>
      </c>
      <c r="E30" s="86" t="s">
        <v>303</v>
      </c>
      <c r="F30" s="323">
        <v>110</v>
      </c>
      <c r="G30" s="86"/>
      <c r="H30" s="105"/>
      <c r="I30" s="3"/>
    </row>
    <row r="31" spans="1:10" ht="10.4" thickTop="1" thickBot="1">
      <c r="A31" s="21"/>
      <c r="B31" s="70"/>
      <c r="C31" s="21"/>
      <c r="D31" s="25" t="s">
        <v>502</v>
      </c>
      <c r="E31" s="21" t="s">
        <v>499</v>
      </c>
      <c r="F31" s="21" t="s">
        <v>499</v>
      </c>
      <c r="G31" s="21" t="s">
        <v>499</v>
      </c>
      <c r="H31" s="21"/>
      <c r="I31" s="3"/>
    </row>
    <row r="32" spans="1:10" ht="10.4" thickTop="1" thickBot="1">
      <c r="A32" s="19"/>
      <c r="B32" s="69"/>
      <c r="C32" s="26" t="s">
        <v>291</v>
      </c>
      <c r="D32" s="20" t="s">
        <v>153</v>
      </c>
      <c r="E32" s="21" t="s">
        <v>499</v>
      </c>
      <c r="F32" s="21" t="s">
        <v>499</v>
      </c>
      <c r="G32" s="21" t="s">
        <v>499</v>
      </c>
      <c r="H32" s="21" t="s">
        <v>499</v>
      </c>
      <c r="I32" s="3"/>
    </row>
    <row r="33" spans="1:9" ht="9.8000000000000007" thickTop="1">
      <c r="A33" s="89">
        <f>A30+1</f>
        <v>15</v>
      </c>
      <c r="B33" s="112">
        <v>14</v>
      </c>
      <c r="C33" s="81"/>
      <c r="D33" s="82" t="s">
        <v>294</v>
      </c>
      <c r="E33" s="81" t="s">
        <v>280</v>
      </c>
      <c r="F33" s="321">
        <v>35</v>
      </c>
      <c r="G33" s="81"/>
      <c r="H33" s="103"/>
      <c r="I33" s="3"/>
    </row>
    <row r="34" spans="1:9">
      <c r="A34" s="92">
        <f>A33+1</f>
        <v>16</v>
      </c>
      <c r="B34" s="113">
        <v>15</v>
      </c>
      <c r="C34" s="31"/>
      <c r="D34" s="84" t="s">
        <v>295</v>
      </c>
      <c r="E34" s="31" t="s">
        <v>280</v>
      </c>
      <c r="F34" s="320">
        <v>68</v>
      </c>
      <c r="G34" s="31"/>
      <c r="H34" s="104"/>
      <c r="I34" s="3"/>
    </row>
    <row r="35" spans="1:9">
      <c r="A35" s="92">
        <f t="shared" ref="A35:A39" si="2">A34+1</f>
        <v>17</v>
      </c>
      <c r="B35" s="113">
        <v>16</v>
      </c>
      <c r="C35" s="31"/>
      <c r="D35" s="84" t="s">
        <v>296</v>
      </c>
      <c r="E35" s="31" t="s">
        <v>280</v>
      </c>
      <c r="F35" s="320">
        <v>98</v>
      </c>
      <c r="G35" s="31"/>
      <c r="H35" s="104"/>
      <c r="I35" s="22"/>
    </row>
    <row r="36" spans="1:9">
      <c r="A36" s="92">
        <f t="shared" si="2"/>
        <v>18</v>
      </c>
      <c r="B36" s="113">
        <v>17</v>
      </c>
      <c r="C36" s="31"/>
      <c r="D36" s="84" t="s">
        <v>297</v>
      </c>
      <c r="E36" s="31" t="s">
        <v>280</v>
      </c>
      <c r="F36" s="320">
        <v>18</v>
      </c>
      <c r="G36" s="31"/>
      <c r="H36" s="104"/>
      <c r="I36" s="3"/>
    </row>
    <row r="37" spans="1:9">
      <c r="A37" s="92">
        <f t="shared" si="2"/>
        <v>19</v>
      </c>
      <c r="B37" s="113">
        <v>18</v>
      </c>
      <c r="C37" s="31"/>
      <c r="D37" s="84" t="s">
        <v>298</v>
      </c>
      <c r="E37" s="31" t="s">
        <v>280</v>
      </c>
      <c r="F37" s="320">
        <v>3</v>
      </c>
      <c r="G37" s="31"/>
      <c r="H37" s="104"/>
      <c r="I37" s="3"/>
    </row>
    <row r="38" spans="1:9" ht="18.45">
      <c r="A38" s="92">
        <f t="shared" si="2"/>
        <v>20</v>
      </c>
      <c r="B38" s="113">
        <v>19</v>
      </c>
      <c r="C38" s="31"/>
      <c r="D38" s="84" t="s">
        <v>299</v>
      </c>
      <c r="E38" s="31" t="s">
        <v>280</v>
      </c>
      <c r="F38" s="320">
        <v>2</v>
      </c>
      <c r="G38" s="31"/>
      <c r="H38" s="104"/>
      <c r="I38" s="3"/>
    </row>
    <row r="39" spans="1:9" ht="9.8000000000000007" thickBot="1">
      <c r="A39" s="92">
        <f t="shared" si="2"/>
        <v>21</v>
      </c>
      <c r="B39" s="114">
        <v>20</v>
      </c>
      <c r="C39" s="86"/>
      <c r="D39" s="87" t="s">
        <v>28</v>
      </c>
      <c r="E39" s="86" t="s">
        <v>280</v>
      </c>
      <c r="F39" s="323">
        <v>160</v>
      </c>
      <c r="G39" s="86"/>
      <c r="H39" s="105"/>
      <c r="I39" s="3"/>
    </row>
    <row r="40" spans="1:9" ht="10.4" thickTop="1" thickBot="1">
      <c r="A40" s="21"/>
      <c r="B40" s="70"/>
      <c r="C40" s="21"/>
      <c r="D40" s="25" t="s">
        <v>503</v>
      </c>
      <c r="E40" s="21" t="s">
        <v>499</v>
      </c>
      <c r="F40" s="21" t="s">
        <v>499</v>
      </c>
      <c r="G40" s="21" t="s">
        <v>499</v>
      </c>
      <c r="H40" s="21"/>
      <c r="I40" s="3"/>
    </row>
    <row r="41" spans="1:9" ht="10.4" thickTop="1" thickBot="1">
      <c r="A41" s="19"/>
      <c r="B41" s="71"/>
      <c r="C41" s="26" t="s">
        <v>300</v>
      </c>
      <c r="D41" s="20" t="s">
        <v>731</v>
      </c>
      <c r="E41" s="21" t="s">
        <v>499</v>
      </c>
      <c r="F41" s="21" t="s">
        <v>499</v>
      </c>
      <c r="G41" s="21" t="s">
        <v>499</v>
      </c>
      <c r="H41" s="21" t="s">
        <v>499</v>
      </c>
      <c r="I41" s="3"/>
    </row>
    <row r="42" spans="1:9" ht="19.600000000000001" thickTop="1" thickBot="1">
      <c r="A42" s="119">
        <f>A39+1</f>
        <v>22</v>
      </c>
      <c r="B42" s="120">
        <v>21</v>
      </c>
      <c r="C42" s="121"/>
      <c r="D42" s="274" t="s">
        <v>705</v>
      </c>
      <c r="E42" s="122" t="s">
        <v>301</v>
      </c>
      <c r="F42" s="123">
        <v>40261</v>
      </c>
      <c r="G42" s="122"/>
      <c r="H42" s="124"/>
      <c r="I42" s="3"/>
    </row>
    <row r="43" spans="1:9" ht="10.4" thickTop="1" thickBot="1">
      <c r="A43" s="21"/>
      <c r="B43" s="70"/>
      <c r="C43" s="21"/>
      <c r="D43" s="25" t="s">
        <v>732</v>
      </c>
      <c r="E43" s="21" t="s">
        <v>499</v>
      </c>
      <c r="F43" s="21" t="s">
        <v>499</v>
      </c>
      <c r="G43" s="21" t="s">
        <v>499</v>
      </c>
      <c r="H43" s="21"/>
      <c r="I43" s="3"/>
    </row>
    <row r="44" spans="1:9" ht="10.4" thickTop="1" thickBot="1">
      <c r="A44" s="21"/>
      <c r="B44" s="70"/>
      <c r="C44" s="19" t="s">
        <v>302</v>
      </c>
      <c r="D44" s="20" t="s">
        <v>733</v>
      </c>
      <c r="E44" s="21" t="s">
        <v>499</v>
      </c>
      <c r="F44" s="21" t="s">
        <v>499</v>
      </c>
      <c r="G44" s="21" t="s">
        <v>499</v>
      </c>
      <c r="H44" s="21" t="s">
        <v>499</v>
      </c>
      <c r="I44" s="3"/>
    </row>
    <row r="45" spans="1:9" ht="28.25" thickTop="1">
      <c r="A45" s="373">
        <f>A42+1</f>
        <v>23</v>
      </c>
      <c r="B45" s="374">
        <v>22</v>
      </c>
      <c r="C45" s="302"/>
      <c r="D45" s="444" t="s">
        <v>929</v>
      </c>
      <c r="E45" s="81" t="s">
        <v>301</v>
      </c>
      <c r="F45" s="321">
        <v>16300</v>
      </c>
      <c r="G45" s="81"/>
      <c r="H45" s="125"/>
      <c r="I45" s="3"/>
    </row>
    <row r="46" spans="1:9" ht="27.65">
      <c r="A46" s="366" t="s">
        <v>788</v>
      </c>
      <c r="B46" s="448">
        <v>23</v>
      </c>
      <c r="C46" s="299"/>
      <c r="D46" s="392" t="s">
        <v>930</v>
      </c>
      <c r="E46" s="102" t="s">
        <v>301</v>
      </c>
      <c r="F46" s="320">
        <v>5350</v>
      </c>
      <c r="G46" s="102"/>
      <c r="H46" s="126"/>
      <c r="I46" s="3"/>
    </row>
    <row r="47" spans="1:9" ht="18.45">
      <c r="A47" s="92">
        <f>A45+1</f>
        <v>24</v>
      </c>
      <c r="B47" s="113">
        <v>24</v>
      </c>
      <c r="C47" s="102"/>
      <c r="D47" s="84" t="s">
        <v>719</v>
      </c>
      <c r="E47" s="102" t="s">
        <v>301</v>
      </c>
      <c r="F47" s="85">
        <v>680</v>
      </c>
      <c r="G47" s="102"/>
      <c r="H47" s="126"/>
      <c r="I47" s="3"/>
    </row>
    <row r="48" spans="1:9" ht="27.65">
      <c r="A48" s="92">
        <f t="shared" ref="A48:A60" si="3">A47+1</f>
        <v>25</v>
      </c>
      <c r="B48" s="113">
        <v>25</v>
      </c>
      <c r="C48" s="102"/>
      <c r="D48" s="171" t="s">
        <v>718</v>
      </c>
      <c r="E48" s="102" t="s">
        <v>301</v>
      </c>
      <c r="F48" s="85">
        <v>4070</v>
      </c>
      <c r="G48" s="102"/>
      <c r="H48" s="126"/>
      <c r="I48" s="3"/>
    </row>
    <row r="49" spans="1:9" ht="18.45">
      <c r="A49" s="92">
        <f t="shared" si="3"/>
        <v>26</v>
      </c>
      <c r="B49" s="113">
        <v>26</v>
      </c>
      <c r="C49" s="102"/>
      <c r="D49" s="171" t="s">
        <v>712</v>
      </c>
      <c r="E49" s="102" t="s">
        <v>301</v>
      </c>
      <c r="F49" s="85">
        <v>930</v>
      </c>
      <c r="G49" s="102"/>
      <c r="H49" s="126"/>
      <c r="I49" s="3"/>
    </row>
    <row r="50" spans="1:9" ht="18.45">
      <c r="A50" s="92">
        <f t="shared" si="3"/>
        <v>27</v>
      </c>
      <c r="B50" s="113">
        <v>27</v>
      </c>
      <c r="C50" s="102"/>
      <c r="D50" s="171" t="s">
        <v>711</v>
      </c>
      <c r="E50" s="102" t="s">
        <v>301</v>
      </c>
      <c r="F50" s="85">
        <v>75</v>
      </c>
      <c r="G50" s="127"/>
      <c r="H50" s="126"/>
      <c r="I50" s="3"/>
    </row>
    <row r="51" spans="1:9" ht="27.65">
      <c r="A51" s="92">
        <f t="shared" si="3"/>
        <v>28</v>
      </c>
      <c r="B51" s="113">
        <v>28</v>
      </c>
      <c r="C51" s="102"/>
      <c r="D51" s="171" t="s">
        <v>803</v>
      </c>
      <c r="E51" s="102" t="s">
        <v>303</v>
      </c>
      <c r="F51" s="85">
        <v>6210</v>
      </c>
      <c r="G51" s="326"/>
      <c r="H51" s="126"/>
      <c r="I51" s="3"/>
    </row>
    <row r="52" spans="1:9">
      <c r="A52" s="92">
        <f t="shared" si="3"/>
        <v>29</v>
      </c>
      <c r="B52" s="113">
        <v>29</v>
      </c>
      <c r="C52" s="128"/>
      <c r="D52" s="171" t="s">
        <v>304</v>
      </c>
      <c r="E52" s="102" t="s">
        <v>316</v>
      </c>
      <c r="F52" s="85">
        <v>30</v>
      </c>
      <c r="G52" s="102"/>
      <c r="H52" s="126"/>
      <c r="I52" s="3"/>
    </row>
    <row r="53" spans="1:9" ht="18.45">
      <c r="A53" s="92">
        <f t="shared" si="3"/>
        <v>30</v>
      </c>
      <c r="B53" s="113">
        <v>30</v>
      </c>
      <c r="C53" s="102"/>
      <c r="D53" s="84" t="s">
        <v>734</v>
      </c>
      <c r="E53" s="102" t="s">
        <v>310</v>
      </c>
      <c r="F53" s="85">
        <v>50</v>
      </c>
      <c r="G53" s="102"/>
      <c r="H53" s="126"/>
      <c r="I53" s="3"/>
    </row>
    <row r="54" spans="1:9" ht="18.45">
      <c r="A54" s="92">
        <f t="shared" si="3"/>
        <v>31</v>
      </c>
      <c r="B54" s="113">
        <v>31</v>
      </c>
      <c r="C54" s="102"/>
      <c r="D54" s="84" t="s">
        <v>720</v>
      </c>
      <c r="E54" s="102" t="s">
        <v>301</v>
      </c>
      <c r="F54" s="85">
        <v>4345</v>
      </c>
      <c r="G54" s="102"/>
      <c r="H54" s="126"/>
      <c r="I54" s="3"/>
    </row>
    <row r="55" spans="1:9" ht="18.45">
      <c r="A55" s="92">
        <f t="shared" si="3"/>
        <v>32</v>
      </c>
      <c r="B55" s="113">
        <v>32</v>
      </c>
      <c r="C55" s="102"/>
      <c r="D55" s="84" t="s">
        <v>776</v>
      </c>
      <c r="E55" s="102" t="s">
        <v>301</v>
      </c>
      <c r="F55" s="85">
        <v>2130</v>
      </c>
      <c r="G55" s="102"/>
      <c r="H55" s="126"/>
      <c r="I55" s="3"/>
    </row>
    <row r="56" spans="1:9" ht="18.45">
      <c r="A56" s="92">
        <f t="shared" si="3"/>
        <v>33</v>
      </c>
      <c r="B56" s="113">
        <v>33</v>
      </c>
      <c r="C56" s="102"/>
      <c r="D56" s="84" t="s">
        <v>777</v>
      </c>
      <c r="E56" s="102" t="s">
        <v>301</v>
      </c>
      <c r="F56" s="85">
        <v>600</v>
      </c>
      <c r="G56" s="102"/>
      <c r="H56" s="126"/>
      <c r="I56" s="3"/>
    </row>
    <row r="57" spans="1:9" ht="18.45">
      <c r="A57" s="92">
        <f t="shared" si="3"/>
        <v>34</v>
      </c>
      <c r="B57" s="113">
        <v>34</v>
      </c>
      <c r="C57" s="102"/>
      <c r="D57" s="84" t="s">
        <v>306</v>
      </c>
      <c r="E57" s="102" t="s">
        <v>305</v>
      </c>
      <c r="F57" s="85">
        <v>2</v>
      </c>
      <c r="G57" s="102"/>
      <c r="H57" s="104"/>
      <c r="I57" s="3"/>
    </row>
    <row r="58" spans="1:9" ht="18.45">
      <c r="A58" s="92">
        <f t="shared" si="3"/>
        <v>35</v>
      </c>
      <c r="B58" s="113">
        <v>35</v>
      </c>
      <c r="C58" s="102"/>
      <c r="D58" s="84" t="s">
        <v>307</v>
      </c>
      <c r="E58" s="102" t="s">
        <v>283</v>
      </c>
      <c r="F58" s="85">
        <v>0.3</v>
      </c>
      <c r="G58" s="102"/>
      <c r="H58" s="104"/>
      <c r="I58" s="3"/>
    </row>
    <row r="59" spans="1:9" ht="36.9">
      <c r="A59" s="92">
        <f t="shared" si="3"/>
        <v>36</v>
      </c>
      <c r="B59" s="113">
        <v>36</v>
      </c>
      <c r="C59" s="102"/>
      <c r="D59" s="84" t="s">
        <v>35</v>
      </c>
      <c r="E59" s="102" t="s">
        <v>305</v>
      </c>
      <c r="F59" s="85">
        <v>1</v>
      </c>
      <c r="G59" s="102"/>
      <c r="H59" s="104"/>
      <c r="I59" s="3"/>
    </row>
    <row r="60" spans="1:9" ht="19.05" thickBot="1">
      <c r="A60" s="97">
        <f t="shared" si="3"/>
        <v>37</v>
      </c>
      <c r="B60" s="114">
        <v>37</v>
      </c>
      <c r="C60" s="129" t="s">
        <v>308</v>
      </c>
      <c r="D60" s="87" t="s">
        <v>804</v>
      </c>
      <c r="E60" s="86" t="s">
        <v>303</v>
      </c>
      <c r="F60" s="88">
        <v>350</v>
      </c>
      <c r="G60" s="327"/>
      <c r="H60" s="105"/>
      <c r="I60" s="3"/>
    </row>
    <row r="61" spans="1:9" ht="10.4" thickTop="1" thickBot="1">
      <c r="A61" s="21"/>
      <c r="B61" s="70"/>
      <c r="C61" s="21"/>
      <c r="D61" s="25" t="s">
        <v>742</v>
      </c>
      <c r="E61" s="21" t="s">
        <v>499</v>
      </c>
      <c r="F61" s="21" t="s">
        <v>499</v>
      </c>
      <c r="G61" s="21" t="s">
        <v>499</v>
      </c>
      <c r="H61" s="21"/>
      <c r="I61" s="3"/>
    </row>
    <row r="62" spans="1:9" ht="10.4" thickTop="1" thickBot="1">
      <c r="A62" s="19"/>
      <c r="B62" s="69"/>
      <c r="C62" s="21" t="s">
        <v>309</v>
      </c>
      <c r="D62" s="20" t="s">
        <v>154</v>
      </c>
      <c r="E62" s="21" t="s">
        <v>499</v>
      </c>
      <c r="F62" s="21" t="s">
        <v>499</v>
      </c>
      <c r="G62" s="21" t="s">
        <v>499</v>
      </c>
      <c r="H62" s="21" t="s">
        <v>499</v>
      </c>
      <c r="I62" s="3"/>
    </row>
    <row r="63" spans="1:9" ht="19.05" thickTop="1">
      <c r="A63" s="130">
        <f>A60+1</f>
        <v>38</v>
      </c>
      <c r="B63" s="131" t="s">
        <v>681</v>
      </c>
      <c r="C63" s="132"/>
      <c r="D63" s="82" t="s">
        <v>630</v>
      </c>
      <c r="E63" s="83" t="s">
        <v>356</v>
      </c>
      <c r="F63" s="133">
        <v>901</v>
      </c>
      <c r="G63" s="132"/>
      <c r="H63" s="134"/>
      <c r="I63" s="3"/>
    </row>
    <row r="64" spans="1:9" ht="18.45">
      <c r="A64" s="135">
        <f>A63+1</f>
        <v>39</v>
      </c>
      <c r="B64" s="136" t="s">
        <v>680</v>
      </c>
      <c r="C64" s="32"/>
      <c r="D64" s="84" t="s">
        <v>607</v>
      </c>
      <c r="E64" s="85" t="s">
        <v>356</v>
      </c>
      <c r="F64" s="137">
        <v>1305</v>
      </c>
      <c r="G64" s="32"/>
      <c r="H64" s="138"/>
      <c r="I64" s="3"/>
    </row>
    <row r="65" spans="1:9">
      <c r="A65" s="377">
        <f>A64+1</f>
        <v>40</v>
      </c>
      <c r="B65" s="391">
        <v>48</v>
      </c>
      <c r="C65" s="325"/>
      <c r="D65" s="392" t="s">
        <v>714</v>
      </c>
      <c r="E65" s="380" t="s">
        <v>356</v>
      </c>
      <c r="F65" s="393">
        <v>180</v>
      </c>
      <c r="G65" s="325"/>
      <c r="H65" s="139"/>
      <c r="I65" s="3"/>
    </row>
    <row r="66" spans="1:9">
      <c r="A66" s="377">
        <f>A65+1</f>
        <v>41</v>
      </c>
      <c r="B66" s="391">
        <v>48</v>
      </c>
      <c r="C66" s="325"/>
      <c r="D66" s="379" t="s">
        <v>713</v>
      </c>
      <c r="E66" s="380" t="s">
        <v>356</v>
      </c>
      <c r="F66" s="393">
        <v>98</v>
      </c>
      <c r="G66" s="325"/>
      <c r="H66" s="139"/>
      <c r="I66" s="3"/>
    </row>
    <row r="67" spans="1:9">
      <c r="A67" s="135">
        <f>A66+1</f>
        <v>42</v>
      </c>
      <c r="B67" s="136">
        <v>40</v>
      </c>
      <c r="C67" s="32"/>
      <c r="D67" s="171" t="s">
        <v>715</v>
      </c>
      <c r="E67" s="85" t="s">
        <v>356</v>
      </c>
      <c r="F67" s="137">
        <v>250</v>
      </c>
      <c r="G67" s="32"/>
      <c r="H67" s="139"/>
      <c r="I67" s="3"/>
    </row>
    <row r="68" spans="1:9">
      <c r="A68" s="135">
        <f t="shared" ref="A68:A80" si="4">A67+1</f>
        <v>43</v>
      </c>
      <c r="B68" s="276">
        <v>40</v>
      </c>
      <c r="C68" s="32"/>
      <c r="D68" s="1" t="s">
        <v>716</v>
      </c>
      <c r="E68" s="85" t="s">
        <v>356</v>
      </c>
      <c r="F68" s="137">
        <v>103</v>
      </c>
      <c r="G68" s="32"/>
      <c r="H68" s="139"/>
      <c r="I68" s="3"/>
    </row>
    <row r="69" spans="1:9">
      <c r="A69" s="135">
        <f t="shared" si="4"/>
        <v>44</v>
      </c>
      <c r="B69" s="136" t="s">
        <v>808</v>
      </c>
      <c r="C69" s="32"/>
      <c r="D69" s="84" t="s">
        <v>581</v>
      </c>
      <c r="E69" s="85" t="s">
        <v>356</v>
      </c>
      <c r="F69" s="137">
        <v>225</v>
      </c>
      <c r="G69" s="32"/>
      <c r="H69" s="138"/>
      <c r="I69" s="3"/>
    </row>
    <row r="70" spans="1:9">
      <c r="A70" s="135">
        <f t="shared" si="4"/>
        <v>45</v>
      </c>
      <c r="B70" s="136" t="s">
        <v>682</v>
      </c>
      <c r="C70" s="32"/>
      <c r="D70" s="84" t="s">
        <v>582</v>
      </c>
      <c r="E70" s="85" t="s">
        <v>356</v>
      </c>
      <c r="F70" s="137">
        <v>151</v>
      </c>
      <c r="G70" s="32"/>
      <c r="H70" s="138"/>
      <c r="I70" s="3"/>
    </row>
    <row r="71" spans="1:9">
      <c r="A71" s="135">
        <f t="shared" si="4"/>
        <v>46</v>
      </c>
      <c r="B71" s="136" t="s">
        <v>683</v>
      </c>
      <c r="C71" s="32"/>
      <c r="D71" s="84" t="s">
        <v>583</v>
      </c>
      <c r="E71" s="85" t="s">
        <v>356</v>
      </c>
      <c r="F71" s="137">
        <v>115</v>
      </c>
      <c r="G71" s="32"/>
      <c r="H71" s="138"/>
      <c r="I71" s="3"/>
    </row>
    <row r="72" spans="1:9">
      <c r="A72" s="135">
        <f t="shared" si="4"/>
        <v>47</v>
      </c>
      <c r="B72" s="136" t="s">
        <v>684</v>
      </c>
      <c r="C72" s="32"/>
      <c r="D72" s="84" t="s">
        <v>584</v>
      </c>
      <c r="E72" s="85" t="s">
        <v>356</v>
      </c>
      <c r="F72" s="137">
        <v>50</v>
      </c>
      <c r="G72" s="32"/>
      <c r="H72" s="138"/>
      <c r="I72" s="3"/>
    </row>
    <row r="73" spans="1:9">
      <c r="A73" s="135">
        <f t="shared" si="4"/>
        <v>48</v>
      </c>
      <c r="B73" s="136" t="s">
        <v>685</v>
      </c>
      <c r="C73" s="32"/>
      <c r="D73" s="84" t="s">
        <v>585</v>
      </c>
      <c r="E73" s="85" t="s">
        <v>356</v>
      </c>
      <c r="F73" s="137">
        <v>360</v>
      </c>
      <c r="G73" s="32"/>
      <c r="H73" s="138"/>
      <c r="I73" s="3"/>
    </row>
    <row r="74" spans="1:9">
      <c r="A74" s="135">
        <f t="shared" si="4"/>
        <v>49</v>
      </c>
      <c r="B74" s="136" t="s">
        <v>686</v>
      </c>
      <c r="C74" s="32"/>
      <c r="D74" s="84" t="s">
        <v>586</v>
      </c>
      <c r="E74" s="85" t="s">
        <v>356</v>
      </c>
      <c r="F74" s="137">
        <v>1305</v>
      </c>
      <c r="G74" s="32"/>
      <c r="H74" s="138"/>
      <c r="I74" s="3"/>
    </row>
    <row r="75" spans="1:9">
      <c r="A75" s="135">
        <f t="shared" si="4"/>
        <v>50</v>
      </c>
      <c r="B75" s="136">
        <v>43</v>
      </c>
      <c r="C75" s="32"/>
      <c r="D75" s="84" t="s">
        <v>43</v>
      </c>
      <c r="E75" s="85" t="s">
        <v>356</v>
      </c>
      <c r="F75" s="137">
        <v>300</v>
      </c>
      <c r="G75" s="32"/>
      <c r="H75" s="138"/>
      <c r="I75" s="3"/>
    </row>
    <row r="76" spans="1:9">
      <c r="A76" s="135">
        <f t="shared" si="4"/>
        <v>51</v>
      </c>
      <c r="B76" s="136">
        <v>73</v>
      </c>
      <c r="C76" s="32"/>
      <c r="D76" s="84" t="s">
        <v>580</v>
      </c>
      <c r="E76" s="85" t="s">
        <v>579</v>
      </c>
      <c r="F76" s="137">
        <v>2</v>
      </c>
      <c r="G76" s="32"/>
      <c r="H76" s="138"/>
      <c r="I76" s="3"/>
    </row>
    <row r="77" spans="1:9" ht="18.45">
      <c r="A77" s="135">
        <f t="shared" si="4"/>
        <v>52</v>
      </c>
      <c r="B77" s="136" t="s">
        <v>810</v>
      </c>
      <c r="C77" s="32"/>
      <c r="D77" s="84" t="s">
        <v>569</v>
      </c>
      <c r="E77" s="85" t="s">
        <v>579</v>
      </c>
      <c r="F77" s="137">
        <v>1</v>
      </c>
      <c r="G77" s="32"/>
      <c r="H77" s="138"/>
      <c r="I77" s="3"/>
    </row>
    <row r="78" spans="1:9" ht="18.45">
      <c r="A78" s="135">
        <f t="shared" si="4"/>
        <v>53</v>
      </c>
      <c r="B78" s="136" t="s">
        <v>809</v>
      </c>
      <c r="C78" s="32"/>
      <c r="D78" s="84" t="s">
        <v>606</v>
      </c>
      <c r="E78" s="85" t="s">
        <v>491</v>
      </c>
      <c r="F78" s="137">
        <v>1</v>
      </c>
      <c r="G78" s="32"/>
      <c r="H78" s="138"/>
      <c r="I78" s="3"/>
    </row>
    <row r="79" spans="1:9">
      <c r="A79" s="135">
        <f t="shared" si="4"/>
        <v>54</v>
      </c>
      <c r="B79" s="136">
        <v>74</v>
      </c>
      <c r="C79" s="32"/>
      <c r="D79" s="84" t="s">
        <v>591</v>
      </c>
      <c r="E79" s="85" t="s">
        <v>579</v>
      </c>
      <c r="F79" s="137">
        <v>1</v>
      </c>
      <c r="G79" s="32"/>
      <c r="H79" s="138"/>
      <c r="I79" s="3"/>
    </row>
    <row r="80" spans="1:9" ht="9.8000000000000007" thickBot="1">
      <c r="A80" s="140">
        <f t="shared" si="4"/>
        <v>55</v>
      </c>
      <c r="B80" s="141">
        <v>75</v>
      </c>
      <c r="C80" s="142"/>
      <c r="D80" s="87" t="s">
        <v>596</v>
      </c>
      <c r="E80" s="88" t="s">
        <v>579</v>
      </c>
      <c r="F80" s="143">
        <v>1</v>
      </c>
      <c r="G80" s="142"/>
      <c r="H80" s="144"/>
      <c r="I80" s="3"/>
    </row>
    <row r="81" spans="1:9" ht="10.4" thickTop="1" thickBot="1">
      <c r="A81" s="21"/>
      <c r="B81" s="70"/>
      <c r="C81" s="21"/>
      <c r="D81" s="25" t="s">
        <v>504</v>
      </c>
      <c r="E81" s="21" t="s">
        <v>499</v>
      </c>
      <c r="F81" s="21" t="s">
        <v>499</v>
      </c>
      <c r="G81" s="21" t="s">
        <v>499</v>
      </c>
      <c r="H81" s="21"/>
      <c r="I81" s="3"/>
    </row>
    <row r="82" spans="1:9" ht="10.4" thickTop="1" thickBot="1">
      <c r="A82" s="19"/>
      <c r="B82" s="69"/>
      <c r="C82" s="19" t="s">
        <v>312</v>
      </c>
      <c r="D82" s="20" t="s">
        <v>155</v>
      </c>
      <c r="E82" s="21" t="s">
        <v>499</v>
      </c>
      <c r="F82" s="21" t="s">
        <v>499</v>
      </c>
      <c r="G82" s="21" t="s">
        <v>499</v>
      </c>
      <c r="H82" s="21" t="s">
        <v>499</v>
      </c>
      <c r="I82" s="3"/>
    </row>
    <row r="83" spans="1:9" ht="19.05" thickTop="1">
      <c r="A83" s="130">
        <f>A80+1</f>
        <v>56</v>
      </c>
      <c r="B83" s="145" t="s">
        <v>812</v>
      </c>
      <c r="C83" s="146"/>
      <c r="D83" s="147" t="s">
        <v>595</v>
      </c>
      <c r="E83" s="148" t="s">
        <v>356</v>
      </c>
      <c r="F83" s="149">
        <v>8510</v>
      </c>
      <c r="G83" s="132"/>
      <c r="H83" s="134"/>
      <c r="I83" s="3"/>
    </row>
    <row r="84" spans="1:9">
      <c r="A84" s="135">
        <f>A83+1</f>
        <v>57</v>
      </c>
      <c r="B84" s="136">
        <v>80.900000000000006</v>
      </c>
      <c r="C84" s="151"/>
      <c r="D84" s="152" t="s">
        <v>594</v>
      </c>
      <c r="E84" s="153" t="s">
        <v>356</v>
      </c>
      <c r="F84" s="154">
        <v>680</v>
      </c>
      <c r="G84" s="32"/>
      <c r="H84" s="138"/>
      <c r="I84" s="3"/>
    </row>
    <row r="85" spans="1:9">
      <c r="A85" s="135">
        <f t="shared" ref="A85:A89" si="5">A84+1</f>
        <v>58</v>
      </c>
      <c r="B85" s="136" t="s">
        <v>811</v>
      </c>
      <c r="C85" s="151"/>
      <c r="D85" s="152" t="s">
        <v>574</v>
      </c>
      <c r="E85" s="153" t="s">
        <v>579</v>
      </c>
      <c r="F85" s="154">
        <v>6</v>
      </c>
      <c r="G85" s="32"/>
      <c r="H85" s="138"/>
      <c r="I85" s="3"/>
    </row>
    <row r="86" spans="1:9">
      <c r="A86" s="135">
        <f t="shared" si="5"/>
        <v>59</v>
      </c>
      <c r="B86" s="136" t="s">
        <v>813</v>
      </c>
      <c r="C86" s="151"/>
      <c r="D86" s="152" t="s">
        <v>575</v>
      </c>
      <c r="E86" s="153" t="s">
        <v>579</v>
      </c>
      <c r="F86" s="154">
        <v>1</v>
      </c>
      <c r="G86" s="32"/>
      <c r="H86" s="138"/>
      <c r="I86" s="3"/>
    </row>
    <row r="87" spans="1:9">
      <c r="A87" s="135">
        <f t="shared" si="5"/>
        <v>60</v>
      </c>
      <c r="B87" s="136" t="s">
        <v>814</v>
      </c>
      <c r="C87" s="151"/>
      <c r="D87" s="152" t="s">
        <v>576</v>
      </c>
      <c r="E87" s="153" t="s">
        <v>356</v>
      </c>
      <c r="F87" s="154">
        <v>120</v>
      </c>
      <c r="G87" s="32"/>
      <c r="H87" s="138"/>
      <c r="I87" s="3"/>
    </row>
    <row r="88" spans="1:9">
      <c r="A88" s="135">
        <f t="shared" si="5"/>
        <v>61</v>
      </c>
      <c r="B88" s="136">
        <v>91</v>
      </c>
      <c r="C88" s="151"/>
      <c r="D88" s="152" t="s">
        <v>578</v>
      </c>
      <c r="E88" s="153" t="s">
        <v>579</v>
      </c>
      <c r="F88" s="154">
        <v>6</v>
      </c>
      <c r="G88" s="32"/>
      <c r="H88" s="138"/>
      <c r="I88" s="3"/>
    </row>
    <row r="89" spans="1:9" ht="19.05" thickBot="1">
      <c r="A89" s="140">
        <f t="shared" si="5"/>
        <v>62</v>
      </c>
      <c r="B89" s="155" t="s">
        <v>815</v>
      </c>
      <c r="C89" s="156"/>
      <c r="D89" s="157" t="s">
        <v>577</v>
      </c>
      <c r="E89" s="158" t="s">
        <v>356</v>
      </c>
      <c r="F89" s="159">
        <v>313.2</v>
      </c>
      <c r="G89" s="142"/>
      <c r="H89" s="144"/>
      <c r="I89" s="3"/>
    </row>
    <row r="90" spans="1:9" ht="10.4" thickTop="1" thickBot="1">
      <c r="A90" s="21"/>
      <c r="B90" s="70"/>
      <c r="C90" s="21"/>
      <c r="D90" s="25" t="s">
        <v>505</v>
      </c>
      <c r="E90" s="21" t="s">
        <v>499</v>
      </c>
      <c r="F90" s="21" t="s">
        <v>499</v>
      </c>
      <c r="G90" s="21" t="s">
        <v>499</v>
      </c>
      <c r="H90" s="21"/>
      <c r="I90" s="3"/>
    </row>
    <row r="91" spans="1:9" ht="10.4" thickTop="1" thickBot="1">
      <c r="A91" s="21"/>
      <c r="B91" s="70"/>
      <c r="C91" s="21"/>
      <c r="D91" s="20" t="s">
        <v>735</v>
      </c>
      <c r="E91" s="21"/>
      <c r="F91" s="21"/>
      <c r="G91" s="21"/>
      <c r="H91" s="21"/>
      <c r="I91" s="3"/>
    </row>
    <row r="92" spans="1:9" ht="10.4" thickTop="1" thickBot="1">
      <c r="A92" s="19"/>
      <c r="B92" s="69"/>
      <c r="C92" s="19" t="s">
        <v>701</v>
      </c>
      <c r="D92" s="20" t="s">
        <v>156</v>
      </c>
      <c r="E92" s="21" t="s">
        <v>499</v>
      </c>
      <c r="F92" s="21" t="s">
        <v>499</v>
      </c>
      <c r="G92" s="21" t="s">
        <v>499</v>
      </c>
      <c r="H92" s="21" t="s">
        <v>499</v>
      </c>
      <c r="I92" s="3"/>
    </row>
    <row r="93" spans="1:9" ht="65.099999999999994" thickTop="1">
      <c r="A93" s="130">
        <f>A89+1</f>
        <v>63</v>
      </c>
      <c r="B93" s="145">
        <v>101</v>
      </c>
      <c r="C93" s="146"/>
      <c r="D93" s="82" t="s">
        <v>632</v>
      </c>
      <c r="E93" s="81" t="s">
        <v>356</v>
      </c>
      <c r="F93" s="83">
        <v>2080</v>
      </c>
      <c r="G93" s="132"/>
      <c r="H93" s="134"/>
      <c r="I93" s="3"/>
    </row>
    <row r="94" spans="1:9" ht="64.55">
      <c r="A94" s="135">
        <f>A93+1</f>
        <v>64</v>
      </c>
      <c r="B94" s="150">
        <v>102</v>
      </c>
      <c r="C94" s="151"/>
      <c r="D94" s="84" t="s">
        <v>633</v>
      </c>
      <c r="E94" s="102" t="s">
        <v>356</v>
      </c>
      <c r="F94" s="85">
        <v>105</v>
      </c>
      <c r="G94" s="32"/>
      <c r="H94" s="138"/>
      <c r="I94" s="3"/>
    </row>
    <row r="95" spans="1:9" ht="64.55">
      <c r="A95" s="135">
        <f t="shared" ref="A95:A102" si="6">A94+1</f>
        <v>65</v>
      </c>
      <c r="B95" s="150">
        <v>104</v>
      </c>
      <c r="C95" s="151"/>
      <c r="D95" s="84" t="s">
        <v>634</v>
      </c>
      <c r="E95" s="153" t="s">
        <v>356</v>
      </c>
      <c r="F95" s="153">
        <v>38</v>
      </c>
      <c r="G95" s="32"/>
      <c r="H95" s="138"/>
      <c r="I95" s="3"/>
    </row>
    <row r="96" spans="1:9" ht="64.55">
      <c r="A96" s="135">
        <f t="shared" si="6"/>
        <v>66</v>
      </c>
      <c r="B96" s="150">
        <v>106</v>
      </c>
      <c r="C96" s="151"/>
      <c r="D96" s="84" t="s">
        <v>635</v>
      </c>
      <c r="E96" s="153" t="s">
        <v>356</v>
      </c>
      <c r="F96" s="153">
        <v>45</v>
      </c>
      <c r="G96" s="32"/>
      <c r="H96" s="138"/>
      <c r="I96" s="3"/>
    </row>
    <row r="97" spans="1:9" ht="18.45">
      <c r="A97" s="135">
        <f t="shared" si="6"/>
        <v>67</v>
      </c>
      <c r="B97" s="150">
        <v>103</v>
      </c>
      <c r="C97" s="151"/>
      <c r="D97" s="84" t="s">
        <v>313</v>
      </c>
      <c r="E97" s="153" t="s">
        <v>356</v>
      </c>
      <c r="F97" s="153">
        <v>113</v>
      </c>
      <c r="G97" s="32"/>
      <c r="H97" s="138"/>
      <c r="I97" s="3"/>
    </row>
    <row r="98" spans="1:9" ht="18.45">
      <c r="A98" s="135">
        <f t="shared" si="6"/>
        <v>68</v>
      </c>
      <c r="B98" s="150">
        <v>105</v>
      </c>
      <c r="C98" s="151"/>
      <c r="D98" s="84" t="s">
        <v>315</v>
      </c>
      <c r="E98" s="153" t="s">
        <v>356</v>
      </c>
      <c r="F98" s="153">
        <v>76</v>
      </c>
      <c r="G98" s="32"/>
      <c r="H98" s="138"/>
      <c r="I98" s="3"/>
    </row>
    <row r="99" spans="1:9" ht="64.55">
      <c r="A99" s="135">
        <f t="shared" si="6"/>
        <v>69</v>
      </c>
      <c r="B99" s="150">
        <v>107</v>
      </c>
      <c r="C99" s="151"/>
      <c r="D99" s="160" t="s">
        <v>636</v>
      </c>
      <c r="E99" s="153" t="s">
        <v>579</v>
      </c>
      <c r="F99" s="153">
        <v>43</v>
      </c>
      <c r="G99" s="32"/>
      <c r="H99" s="138"/>
      <c r="I99" s="3"/>
    </row>
    <row r="100" spans="1:9" ht="64.55">
      <c r="A100" s="135">
        <f t="shared" si="6"/>
        <v>70</v>
      </c>
      <c r="B100" s="150">
        <v>108</v>
      </c>
      <c r="C100" s="151"/>
      <c r="D100" s="160" t="s">
        <v>637</v>
      </c>
      <c r="E100" s="153" t="s">
        <v>579</v>
      </c>
      <c r="F100" s="153">
        <v>19</v>
      </c>
      <c r="G100" s="32"/>
      <c r="H100" s="138"/>
      <c r="I100" s="3"/>
    </row>
    <row r="101" spans="1:9" ht="18.45">
      <c r="A101" s="135">
        <f t="shared" si="6"/>
        <v>71</v>
      </c>
      <c r="B101" s="150">
        <v>109</v>
      </c>
      <c r="C101" s="151"/>
      <c r="D101" s="160" t="s">
        <v>587</v>
      </c>
      <c r="E101" s="153" t="s">
        <v>579</v>
      </c>
      <c r="F101" s="153">
        <v>63</v>
      </c>
      <c r="G101" s="32"/>
      <c r="H101" s="138"/>
      <c r="I101" s="3"/>
    </row>
    <row r="102" spans="1:9" ht="74.3" thickBot="1">
      <c r="A102" s="140">
        <f t="shared" si="6"/>
        <v>72</v>
      </c>
      <c r="B102" s="155" t="s">
        <v>816</v>
      </c>
      <c r="C102" s="156"/>
      <c r="D102" s="161" t="s">
        <v>717</v>
      </c>
      <c r="E102" s="158" t="s">
        <v>579</v>
      </c>
      <c r="F102" s="158">
        <v>4</v>
      </c>
      <c r="G102" s="142"/>
      <c r="H102" s="162"/>
      <c r="I102" s="3"/>
    </row>
    <row r="103" spans="1:9" ht="10.4" thickTop="1" thickBot="1">
      <c r="A103" s="21"/>
      <c r="B103" s="70"/>
      <c r="C103" s="21"/>
      <c r="D103" s="25" t="s">
        <v>506</v>
      </c>
      <c r="E103" s="21" t="s">
        <v>499</v>
      </c>
      <c r="F103" s="21" t="s">
        <v>499</v>
      </c>
      <c r="G103" s="21" t="s">
        <v>499</v>
      </c>
      <c r="H103" s="21"/>
      <c r="I103" s="3"/>
    </row>
    <row r="104" spans="1:9" ht="10.4" thickTop="1" thickBot="1">
      <c r="A104" s="19"/>
      <c r="B104" s="69"/>
      <c r="C104" s="21" t="s">
        <v>701</v>
      </c>
      <c r="D104" s="20" t="s">
        <v>157</v>
      </c>
      <c r="E104" s="21" t="s">
        <v>499</v>
      </c>
      <c r="F104" s="21" t="s">
        <v>499</v>
      </c>
      <c r="G104" s="21" t="s">
        <v>499</v>
      </c>
      <c r="H104" s="21" t="s">
        <v>499</v>
      </c>
      <c r="I104" s="3"/>
    </row>
    <row r="105" spans="1:9" ht="9.8000000000000007" thickTop="1">
      <c r="A105" s="130">
        <f>A102+1</f>
        <v>73</v>
      </c>
      <c r="B105" s="163">
        <v>113</v>
      </c>
      <c r="C105" s="146"/>
      <c r="D105" s="164" t="s">
        <v>318</v>
      </c>
      <c r="E105" s="165" t="s">
        <v>303</v>
      </c>
      <c r="F105" s="166">
        <v>305</v>
      </c>
      <c r="G105" s="132"/>
      <c r="H105" s="134"/>
      <c r="I105" s="10"/>
    </row>
    <row r="106" spans="1:9">
      <c r="A106" s="135">
        <f>A105+1</f>
        <v>74</v>
      </c>
      <c r="B106" s="167">
        <v>114</v>
      </c>
      <c r="C106" s="151"/>
      <c r="D106" s="168" t="s">
        <v>319</v>
      </c>
      <c r="E106" s="169" t="s">
        <v>303</v>
      </c>
      <c r="F106" s="170">
        <v>114</v>
      </c>
      <c r="G106" s="32"/>
      <c r="H106" s="138"/>
      <c r="I106" s="10"/>
    </row>
    <row r="107" spans="1:9" ht="82.95">
      <c r="A107" s="135">
        <f t="shared" ref="A107:A110" si="7">A106+1</f>
        <v>75</v>
      </c>
      <c r="B107" s="167">
        <v>115</v>
      </c>
      <c r="C107" s="151"/>
      <c r="D107" s="168" t="s">
        <v>817</v>
      </c>
      <c r="E107" s="169" t="s">
        <v>316</v>
      </c>
      <c r="F107" s="170">
        <v>2</v>
      </c>
      <c r="G107" s="32"/>
      <c r="H107" s="138"/>
      <c r="I107" s="10"/>
    </row>
    <row r="108" spans="1:9" ht="55.3">
      <c r="A108" s="135">
        <f t="shared" si="7"/>
        <v>76</v>
      </c>
      <c r="B108" s="167">
        <v>116</v>
      </c>
      <c r="C108" s="151"/>
      <c r="D108" s="171" t="s">
        <v>631</v>
      </c>
      <c r="E108" s="169" t="s">
        <v>316</v>
      </c>
      <c r="F108" s="170">
        <v>1</v>
      </c>
      <c r="G108" s="32"/>
      <c r="H108" s="138"/>
      <c r="I108" s="10"/>
    </row>
    <row r="109" spans="1:9" ht="18.45">
      <c r="A109" s="135">
        <f t="shared" si="7"/>
        <v>77</v>
      </c>
      <c r="B109" s="167">
        <v>117</v>
      </c>
      <c r="C109" s="151"/>
      <c r="D109" s="171" t="s">
        <v>698</v>
      </c>
      <c r="E109" s="169" t="s">
        <v>316</v>
      </c>
      <c r="F109" s="170">
        <v>2</v>
      </c>
      <c r="G109" s="32"/>
      <c r="H109" s="139"/>
      <c r="I109" s="10"/>
    </row>
    <row r="110" spans="1:9" ht="19.05" thickBot="1">
      <c r="A110" s="140">
        <f t="shared" si="7"/>
        <v>78</v>
      </c>
      <c r="B110" s="172">
        <v>118</v>
      </c>
      <c r="C110" s="156"/>
      <c r="D110" s="173" t="s">
        <v>320</v>
      </c>
      <c r="E110" s="174" t="s">
        <v>316</v>
      </c>
      <c r="F110" s="175">
        <v>1</v>
      </c>
      <c r="G110" s="142"/>
      <c r="H110" s="144"/>
      <c r="I110" s="10"/>
    </row>
    <row r="111" spans="1:9" ht="10.4" thickTop="1" thickBot="1">
      <c r="A111" s="21"/>
      <c r="B111" s="70"/>
      <c r="C111" s="21"/>
      <c r="D111" s="25" t="s">
        <v>507</v>
      </c>
      <c r="E111" s="21" t="s">
        <v>499</v>
      </c>
      <c r="F111" s="21" t="s">
        <v>499</v>
      </c>
      <c r="G111" s="21" t="s">
        <v>499</v>
      </c>
      <c r="H111" s="21"/>
      <c r="I111" s="10"/>
    </row>
    <row r="112" spans="1:9" ht="10.4" thickTop="1" thickBot="1">
      <c r="A112" s="19"/>
      <c r="B112" s="69"/>
      <c r="C112" s="21" t="s">
        <v>701</v>
      </c>
      <c r="D112" s="20" t="s">
        <v>158</v>
      </c>
      <c r="E112" s="21" t="s">
        <v>499</v>
      </c>
      <c r="F112" s="21" t="s">
        <v>499</v>
      </c>
      <c r="G112" s="21" t="s">
        <v>499</v>
      </c>
      <c r="H112" s="21" t="s">
        <v>499</v>
      </c>
      <c r="I112" s="3"/>
    </row>
    <row r="113" spans="1:9" ht="9.8000000000000007" thickTop="1">
      <c r="A113" s="130">
        <f>A110+1</f>
        <v>79</v>
      </c>
      <c r="B113" s="146">
        <v>119</v>
      </c>
      <c r="C113" s="146"/>
      <c r="D113" s="176" t="s">
        <v>638</v>
      </c>
      <c r="E113" s="148" t="s">
        <v>356</v>
      </c>
      <c r="F113" s="148">
        <v>95</v>
      </c>
      <c r="G113" s="132"/>
      <c r="H113" s="134"/>
      <c r="I113" s="29"/>
    </row>
    <row r="114" spans="1:9" ht="27.65">
      <c r="A114" s="135">
        <f>A113+1</f>
        <v>80</v>
      </c>
      <c r="B114" s="151" t="s">
        <v>818</v>
      </c>
      <c r="C114" s="151"/>
      <c r="D114" s="177" t="s">
        <v>639</v>
      </c>
      <c r="E114" s="153" t="s">
        <v>356</v>
      </c>
      <c r="F114" s="153">
        <v>242</v>
      </c>
      <c r="G114" s="32"/>
      <c r="H114" s="138"/>
      <c r="I114" s="29"/>
    </row>
    <row r="115" spans="1:9">
      <c r="A115" s="135">
        <f t="shared" ref="A115:A116" si="8">A114+1</f>
        <v>81</v>
      </c>
      <c r="B115" s="151" t="s">
        <v>819</v>
      </c>
      <c r="C115" s="151"/>
      <c r="D115" s="177" t="s">
        <v>640</v>
      </c>
      <c r="E115" s="153" t="s">
        <v>579</v>
      </c>
      <c r="F115" s="153">
        <v>1</v>
      </c>
      <c r="G115" s="32"/>
      <c r="H115" s="138"/>
      <c r="I115" s="29"/>
    </row>
    <row r="116" spans="1:9" ht="9.8000000000000007" thickBot="1">
      <c r="A116" s="140">
        <f t="shared" si="8"/>
        <v>82</v>
      </c>
      <c r="B116" s="156">
        <v>129.13</v>
      </c>
      <c r="C116" s="156"/>
      <c r="D116" s="178" t="s">
        <v>641</v>
      </c>
      <c r="E116" s="158" t="s">
        <v>579</v>
      </c>
      <c r="F116" s="158">
        <v>1</v>
      </c>
      <c r="G116" s="142"/>
      <c r="H116" s="144"/>
      <c r="I116" s="29"/>
    </row>
    <row r="117" spans="1:9" ht="10.4" thickTop="1" thickBot="1">
      <c r="A117" s="349"/>
      <c r="B117" s="350"/>
      <c r="C117" s="349"/>
      <c r="D117" s="351" t="s">
        <v>508</v>
      </c>
      <c r="E117" s="349" t="s">
        <v>499</v>
      </c>
      <c r="F117" s="349" t="s">
        <v>499</v>
      </c>
      <c r="G117" s="349" t="s">
        <v>499</v>
      </c>
      <c r="H117" s="349"/>
      <c r="I117" s="29"/>
    </row>
    <row r="118" spans="1:9" ht="10.4" thickTop="1" thickBot="1">
      <c r="A118" s="19"/>
      <c r="B118" s="69"/>
      <c r="C118" s="21" t="s">
        <v>701</v>
      </c>
      <c r="D118" s="20" t="s">
        <v>159</v>
      </c>
      <c r="E118" s="21" t="s">
        <v>499</v>
      </c>
      <c r="F118" s="21" t="s">
        <v>499</v>
      </c>
      <c r="G118" s="21" t="s">
        <v>499</v>
      </c>
      <c r="H118" s="21" t="s">
        <v>499</v>
      </c>
      <c r="I118" s="3"/>
    </row>
    <row r="119" spans="1:9" ht="9.8000000000000007" thickTop="1">
      <c r="A119" s="89">
        <f>A116+1</f>
        <v>83</v>
      </c>
      <c r="B119" s="179">
        <v>131</v>
      </c>
      <c r="C119" s="132"/>
      <c r="D119" s="82" t="s">
        <v>323</v>
      </c>
      <c r="E119" s="81" t="s">
        <v>303</v>
      </c>
      <c r="F119" s="83">
        <v>95</v>
      </c>
      <c r="G119" s="132"/>
      <c r="H119" s="134"/>
      <c r="I119" s="10"/>
    </row>
    <row r="120" spans="1:9">
      <c r="A120" s="92">
        <f>A119+1</f>
        <v>84</v>
      </c>
      <c r="B120" s="180">
        <v>132</v>
      </c>
      <c r="C120" s="32"/>
      <c r="D120" s="84" t="s">
        <v>324</v>
      </c>
      <c r="E120" s="102" t="s">
        <v>316</v>
      </c>
      <c r="F120" s="85">
        <v>2</v>
      </c>
      <c r="G120" s="32"/>
      <c r="H120" s="138"/>
      <c r="I120" s="10"/>
    </row>
    <row r="121" spans="1:9">
      <c r="A121" s="92">
        <f t="shared" ref="A121:A127" si="9">A120+1</f>
        <v>85</v>
      </c>
      <c r="B121" s="180">
        <v>133</v>
      </c>
      <c r="C121" s="32"/>
      <c r="D121" s="84" t="s">
        <v>325</v>
      </c>
      <c r="E121" s="102" t="s">
        <v>316</v>
      </c>
      <c r="F121" s="85">
        <v>2</v>
      </c>
      <c r="G121" s="32"/>
      <c r="H121" s="138"/>
      <c r="I121" s="10"/>
    </row>
    <row r="122" spans="1:9">
      <c r="A122" s="92">
        <f t="shared" si="9"/>
        <v>86</v>
      </c>
      <c r="B122" s="180">
        <v>134</v>
      </c>
      <c r="C122" s="32"/>
      <c r="D122" s="84" t="s">
        <v>642</v>
      </c>
      <c r="E122" s="102" t="s">
        <v>303</v>
      </c>
      <c r="F122" s="85">
        <v>145</v>
      </c>
      <c r="G122" s="32"/>
      <c r="H122" s="138"/>
      <c r="I122" s="10"/>
    </row>
    <row r="123" spans="1:9" ht="27.65">
      <c r="A123" s="92">
        <f t="shared" si="9"/>
        <v>87</v>
      </c>
      <c r="B123" s="180">
        <v>135.136</v>
      </c>
      <c r="C123" s="32"/>
      <c r="D123" s="84" t="s">
        <v>326</v>
      </c>
      <c r="E123" s="102" t="s">
        <v>283</v>
      </c>
      <c r="F123" s="85">
        <v>0.20499999999999999</v>
      </c>
      <c r="G123" s="32"/>
      <c r="H123" s="138"/>
      <c r="I123" s="10"/>
    </row>
    <row r="124" spans="1:9" ht="18.45">
      <c r="A124" s="92">
        <f t="shared" si="9"/>
        <v>88</v>
      </c>
      <c r="B124" s="180">
        <v>137.13800000000001</v>
      </c>
      <c r="C124" s="32"/>
      <c r="D124" s="84" t="s">
        <v>321</v>
      </c>
      <c r="E124" s="181" t="s">
        <v>322</v>
      </c>
      <c r="F124" s="137">
        <v>4</v>
      </c>
      <c r="G124" s="32"/>
      <c r="H124" s="138"/>
      <c r="I124" s="10"/>
    </row>
    <row r="125" spans="1:9">
      <c r="A125" s="92">
        <f t="shared" si="9"/>
        <v>89</v>
      </c>
      <c r="B125" s="180">
        <v>139.13999999999999</v>
      </c>
      <c r="C125" s="32"/>
      <c r="D125" s="84" t="s">
        <v>820</v>
      </c>
      <c r="E125" s="181" t="s">
        <v>322</v>
      </c>
      <c r="F125" s="137">
        <v>24</v>
      </c>
      <c r="G125" s="32"/>
      <c r="H125" s="138"/>
      <c r="I125" s="10"/>
    </row>
    <row r="126" spans="1:9">
      <c r="A126" s="92">
        <f t="shared" si="9"/>
        <v>90</v>
      </c>
      <c r="B126" s="180">
        <v>141.142</v>
      </c>
      <c r="C126" s="32"/>
      <c r="D126" s="84" t="s">
        <v>643</v>
      </c>
      <c r="E126" s="181" t="s">
        <v>322</v>
      </c>
      <c r="F126" s="137">
        <v>24</v>
      </c>
      <c r="G126" s="32"/>
      <c r="H126" s="138"/>
      <c r="I126" s="10"/>
    </row>
    <row r="127" spans="1:9" ht="19.05" thickBot="1">
      <c r="A127" s="97">
        <f t="shared" si="9"/>
        <v>91</v>
      </c>
      <c r="B127" s="182">
        <v>143</v>
      </c>
      <c r="C127" s="142"/>
      <c r="D127" s="87" t="s">
        <v>317</v>
      </c>
      <c r="E127" s="86" t="s">
        <v>316</v>
      </c>
      <c r="F127" s="88">
        <v>4</v>
      </c>
      <c r="G127" s="142"/>
      <c r="H127" s="144"/>
      <c r="I127" s="10"/>
    </row>
    <row r="128" spans="1:9" ht="10.4" thickTop="1" thickBot="1">
      <c r="A128" s="21"/>
      <c r="B128" s="70"/>
      <c r="C128" s="21"/>
      <c r="D128" s="25" t="s">
        <v>509</v>
      </c>
      <c r="E128" s="21" t="s">
        <v>499</v>
      </c>
      <c r="F128" s="21" t="s">
        <v>499</v>
      </c>
      <c r="G128" s="21" t="s">
        <v>499</v>
      </c>
      <c r="H128" s="21"/>
      <c r="I128" s="10"/>
    </row>
    <row r="129" spans="1:9" ht="10.4" thickTop="1" thickBot="1">
      <c r="A129" s="21"/>
      <c r="B129" s="70"/>
      <c r="C129" s="21"/>
      <c r="D129" s="25" t="s">
        <v>736</v>
      </c>
      <c r="E129" s="21" t="s">
        <v>499</v>
      </c>
      <c r="F129" s="21" t="s">
        <v>499</v>
      </c>
      <c r="G129" s="21"/>
      <c r="H129" s="21"/>
      <c r="I129" s="10"/>
    </row>
    <row r="130" spans="1:9" ht="10.4" thickTop="1" thickBot="1">
      <c r="A130" s="19"/>
      <c r="B130" s="69"/>
      <c r="C130" s="19" t="s">
        <v>327</v>
      </c>
      <c r="D130" s="20" t="s">
        <v>160</v>
      </c>
      <c r="E130" s="21" t="s">
        <v>499</v>
      </c>
      <c r="F130" s="21" t="s">
        <v>499</v>
      </c>
      <c r="G130" s="21" t="s">
        <v>499</v>
      </c>
      <c r="H130" s="21" t="s">
        <v>499</v>
      </c>
      <c r="I130" s="3"/>
    </row>
    <row r="131" spans="1:9" ht="33" customHeight="1" thickTop="1">
      <c r="A131" s="130">
        <f>A127+1</f>
        <v>92</v>
      </c>
      <c r="B131" s="145" t="s">
        <v>824</v>
      </c>
      <c r="C131" s="146"/>
      <c r="D131" s="183" t="s">
        <v>644</v>
      </c>
      <c r="E131" s="184" t="s">
        <v>356</v>
      </c>
      <c r="F131" s="185">
        <v>1000</v>
      </c>
      <c r="G131" s="132"/>
      <c r="H131" s="134"/>
      <c r="I131" s="3"/>
    </row>
    <row r="132" spans="1:9" ht="31.55" customHeight="1">
      <c r="A132" s="135">
        <f>A131+1</f>
        <v>93</v>
      </c>
      <c r="B132" s="150" t="s">
        <v>824</v>
      </c>
      <c r="C132" s="151"/>
      <c r="D132" s="186" t="s">
        <v>645</v>
      </c>
      <c r="E132" s="187" t="s">
        <v>356</v>
      </c>
      <c r="F132" s="188">
        <v>48</v>
      </c>
      <c r="G132" s="32"/>
      <c r="H132" s="138"/>
      <c r="I132" s="3"/>
    </row>
    <row r="133" spans="1:9" ht="32.25">
      <c r="A133" s="135">
        <f t="shared" ref="A133:A150" si="10">A132+1</f>
        <v>94</v>
      </c>
      <c r="B133" s="150" t="s">
        <v>823</v>
      </c>
      <c r="C133" s="151"/>
      <c r="D133" s="186" t="s">
        <v>646</v>
      </c>
      <c r="E133" s="187" t="s">
        <v>356</v>
      </c>
      <c r="F133" s="188">
        <v>661</v>
      </c>
      <c r="G133" s="32"/>
      <c r="H133" s="138"/>
      <c r="I133" s="3"/>
    </row>
    <row r="134" spans="1:9" ht="32.25">
      <c r="A134" s="135">
        <f t="shared" si="10"/>
        <v>95</v>
      </c>
      <c r="B134" s="150" t="s">
        <v>823</v>
      </c>
      <c r="C134" s="151"/>
      <c r="D134" s="186" t="s">
        <v>647</v>
      </c>
      <c r="E134" s="187" t="s">
        <v>356</v>
      </c>
      <c r="F134" s="188">
        <v>150</v>
      </c>
      <c r="G134" s="32"/>
      <c r="H134" s="138"/>
      <c r="I134" s="3"/>
    </row>
    <row r="135" spans="1:9" ht="32.25">
      <c r="A135" s="135">
        <f t="shared" si="10"/>
        <v>96</v>
      </c>
      <c r="B135" s="150" t="s">
        <v>822</v>
      </c>
      <c r="C135" s="151"/>
      <c r="D135" s="186" t="s">
        <v>648</v>
      </c>
      <c r="E135" s="187" t="s">
        <v>356</v>
      </c>
      <c r="F135" s="188">
        <v>10</v>
      </c>
      <c r="G135" s="32"/>
      <c r="H135" s="138"/>
      <c r="I135" s="3"/>
    </row>
    <row r="136" spans="1:9" ht="32.25">
      <c r="A136" s="135">
        <f t="shared" si="10"/>
        <v>97</v>
      </c>
      <c r="B136" s="150" t="s">
        <v>827</v>
      </c>
      <c r="C136" s="151"/>
      <c r="D136" s="186" t="s">
        <v>649</v>
      </c>
      <c r="E136" s="187" t="s">
        <v>356</v>
      </c>
      <c r="F136" s="188">
        <v>22</v>
      </c>
      <c r="G136" s="32"/>
      <c r="H136" s="138"/>
      <c r="I136" s="3"/>
    </row>
    <row r="137" spans="1:9" ht="32.25">
      <c r="A137" s="135">
        <f t="shared" si="10"/>
        <v>98</v>
      </c>
      <c r="B137" s="150" t="s">
        <v>826</v>
      </c>
      <c r="C137" s="151"/>
      <c r="D137" s="186" t="s">
        <v>821</v>
      </c>
      <c r="E137" s="187" t="s">
        <v>356</v>
      </c>
      <c r="F137" s="188">
        <v>16</v>
      </c>
      <c r="G137" s="32"/>
      <c r="H137" s="138"/>
      <c r="I137" s="3"/>
    </row>
    <row r="138" spans="1:9" ht="18.45">
      <c r="A138" s="135">
        <f t="shared" si="10"/>
        <v>99</v>
      </c>
      <c r="B138" s="150">
        <v>200</v>
      </c>
      <c r="C138" s="151"/>
      <c r="D138" s="186" t="s">
        <v>650</v>
      </c>
      <c r="E138" s="189" t="s">
        <v>579</v>
      </c>
      <c r="F138" s="190">
        <v>2</v>
      </c>
      <c r="G138" s="32"/>
      <c r="H138" s="138"/>
      <c r="I138" s="3"/>
    </row>
    <row r="139" spans="1:9" ht="18.45">
      <c r="A139" s="135">
        <f t="shared" si="10"/>
        <v>100</v>
      </c>
      <c r="B139" s="150">
        <v>201</v>
      </c>
      <c r="C139" s="151"/>
      <c r="D139" s="186" t="s">
        <v>651</v>
      </c>
      <c r="E139" s="189" t="s">
        <v>579</v>
      </c>
      <c r="F139" s="190">
        <v>9</v>
      </c>
      <c r="G139" s="32"/>
      <c r="H139" s="138"/>
      <c r="I139" s="3"/>
    </row>
    <row r="140" spans="1:9" ht="18.45">
      <c r="A140" s="135">
        <f t="shared" si="10"/>
        <v>101</v>
      </c>
      <c r="B140" s="150">
        <v>202</v>
      </c>
      <c r="C140" s="151"/>
      <c r="D140" s="186" t="s">
        <v>652</v>
      </c>
      <c r="E140" s="189" t="s">
        <v>579</v>
      </c>
      <c r="F140" s="190">
        <v>12</v>
      </c>
      <c r="G140" s="32"/>
      <c r="H140" s="138"/>
      <c r="I140" s="3"/>
    </row>
    <row r="141" spans="1:9" ht="18.45">
      <c r="A141" s="135">
        <f t="shared" si="10"/>
        <v>102</v>
      </c>
      <c r="B141" s="150">
        <v>203</v>
      </c>
      <c r="C141" s="151"/>
      <c r="D141" s="186" t="s">
        <v>653</v>
      </c>
      <c r="E141" s="189" t="s">
        <v>579</v>
      </c>
      <c r="F141" s="190">
        <v>3</v>
      </c>
      <c r="G141" s="32"/>
      <c r="H141" s="138"/>
      <c r="I141" s="3"/>
    </row>
    <row r="142" spans="1:9" ht="36.9">
      <c r="A142" s="135">
        <f t="shared" si="10"/>
        <v>103</v>
      </c>
      <c r="B142" s="150" t="s">
        <v>825</v>
      </c>
      <c r="C142" s="151"/>
      <c r="D142" s="186" t="s">
        <v>654</v>
      </c>
      <c r="E142" s="151" t="s">
        <v>356</v>
      </c>
      <c r="F142" s="151">
        <v>34</v>
      </c>
      <c r="G142" s="32"/>
      <c r="H142" s="138"/>
      <c r="I142" s="3"/>
    </row>
    <row r="143" spans="1:9" ht="32.25">
      <c r="A143" s="135">
        <f t="shared" si="10"/>
        <v>104</v>
      </c>
      <c r="B143" s="150" t="s">
        <v>829</v>
      </c>
      <c r="C143" s="151"/>
      <c r="D143" s="186" t="s">
        <v>828</v>
      </c>
      <c r="E143" s="151" t="s">
        <v>356</v>
      </c>
      <c r="F143" s="188">
        <v>117</v>
      </c>
      <c r="G143" s="32"/>
      <c r="H143" s="138"/>
      <c r="I143" s="3"/>
    </row>
    <row r="144" spans="1:9" ht="23.2" customHeight="1">
      <c r="A144" s="135">
        <f t="shared" si="10"/>
        <v>105</v>
      </c>
      <c r="B144" s="150" t="s">
        <v>830</v>
      </c>
      <c r="C144" s="151"/>
      <c r="D144" s="186" t="s">
        <v>655</v>
      </c>
      <c r="E144" s="151" t="s">
        <v>356</v>
      </c>
      <c r="F144" s="188">
        <v>30</v>
      </c>
      <c r="G144" s="32"/>
      <c r="H144" s="138"/>
      <c r="I144" s="3"/>
    </row>
    <row r="145" spans="1:9" ht="24.2">
      <c r="A145" s="135">
        <f t="shared" si="10"/>
        <v>106</v>
      </c>
      <c r="B145" s="150" t="s">
        <v>834</v>
      </c>
      <c r="C145" s="151"/>
      <c r="D145" s="186" t="s">
        <v>656</v>
      </c>
      <c r="E145" s="151" t="s">
        <v>356</v>
      </c>
      <c r="F145" s="188">
        <v>84</v>
      </c>
      <c r="G145" s="32"/>
      <c r="H145" s="138"/>
      <c r="I145" s="3"/>
    </row>
    <row r="146" spans="1:9" ht="24.2">
      <c r="A146" s="135">
        <f t="shared" si="10"/>
        <v>107</v>
      </c>
      <c r="B146" s="150" t="s">
        <v>835</v>
      </c>
      <c r="C146" s="151"/>
      <c r="D146" s="186" t="s">
        <v>657</v>
      </c>
      <c r="E146" s="151" t="s">
        <v>356</v>
      </c>
      <c r="F146" s="188">
        <v>190</v>
      </c>
      <c r="G146" s="32"/>
      <c r="H146" s="138"/>
      <c r="I146" s="3"/>
    </row>
    <row r="147" spans="1:9" ht="18.45">
      <c r="A147" s="135">
        <f t="shared" si="10"/>
        <v>108</v>
      </c>
      <c r="B147" s="150">
        <v>234</v>
      </c>
      <c r="C147" s="151"/>
      <c r="D147" s="186" t="s">
        <v>570</v>
      </c>
      <c r="E147" s="151" t="s">
        <v>491</v>
      </c>
      <c r="F147" s="188">
        <v>5</v>
      </c>
      <c r="G147" s="32"/>
      <c r="H147" s="138"/>
      <c r="I147" s="3"/>
    </row>
    <row r="148" spans="1:9" ht="18.45">
      <c r="A148" s="135">
        <f t="shared" si="10"/>
        <v>109</v>
      </c>
      <c r="B148" s="150">
        <v>235</v>
      </c>
      <c r="C148" s="151"/>
      <c r="D148" s="186" t="s">
        <v>571</v>
      </c>
      <c r="E148" s="151" t="s">
        <v>491</v>
      </c>
      <c r="F148" s="190">
        <v>8</v>
      </c>
      <c r="G148" s="32"/>
      <c r="H148" s="138"/>
      <c r="I148" s="3"/>
    </row>
    <row r="149" spans="1:9" ht="18.45">
      <c r="A149" s="135">
        <f t="shared" si="10"/>
        <v>110</v>
      </c>
      <c r="B149" s="150">
        <v>236</v>
      </c>
      <c r="C149" s="151"/>
      <c r="D149" s="186" t="s">
        <v>572</v>
      </c>
      <c r="E149" s="151" t="s">
        <v>491</v>
      </c>
      <c r="F149" s="190">
        <v>1</v>
      </c>
      <c r="G149" s="32"/>
      <c r="H149" s="138"/>
      <c r="I149" s="3"/>
    </row>
    <row r="150" spans="1:9">
      <c r="A150" s="135">
        <f t="shared" si="10"/>
        <v>111</v>
      </c>
      <c r="B150" s="150" t="s">
        <v>679</v>
      </c>
      <c r="C150" s="151"/>
      <c r="D150" s="186" t="s">
        <v>573</v>
      </c>
      <c r="E150" s="151" t="s">
        <v>356</v>
      </c>
      <c r="F150" s="190">
        <v>2288</v>
      </c>
      <c r="G150" s="32"/>
      <c r="H150" s="138"/>
      <c r="I150" s="3"/>
    </row>
    <row r="151" spans="1:9">
      <c r="A151" s="135">
        <f>A150+1</f>
        <v>112</v>
      </c>
      <c r="B151" s="150">
        <v>303</v>
      </c>
      <c r="C151" s="151"/>
      <c r="D151" s="186" t="s">
        <v>831</v>
      </c>
      <c r="E151" s="151" t="s">
        <v>491</v>
      </c>
      <c r="F151" s="190">
        <v>1</v>
      </c>
      <c r="G151" s="32"/>
      <c r="H151" s="138"/>
      <c r="I151" s="3"/>
    </row>
    <row r="152" spans="1:9">
      <c r="A152" s="135">
        <f>A151+1</f>
        <v>113</v>
      </c>
      <c r="B152" s="150">
        <v>265.26600000000002</v>
      </c>
      <c r="C152" s="151"/>
      <c r="D152" s="186" t="s">
        <v>832</v>
      </c>
      <c r="E152" s="151" t="s">
        <v>491</v>
      </c>
      <c r="F152" s="190">
        <v>2</v>
      </c>
      <c r="G152" s="32"/>
      <c r="H152" s="138"/>
      <c r="I152" s="3"/>
    </row>
    <row r="153" spans="1:9" ht="9.8000000000000007" thickBot="1">
      <c r="A153" s="140">
        <f>A152+1</f>
        <v>114</v>
      </c>
      <c r="B153" s="155">
        <v>273</v>
      </c>
      <c r="C153" s="156"/>
      <c r="D153" s="191" t="s">
        <v>833</v>
      </c>
      <c r="E153" s="156" t="s">
        <v>491</v>
      </c>
      <c r="F153" s="192">
        <v>1</v>
      </c>
      <c r="G153" s="142"/>
      <c r="H153" s="144"/>
      <c r="I153" s="3"/>
    </row>
    <row r="154" spans="1:9" ht="10.4" thickTop="1" thickBot="1">
      <c r="A154" s="21"/>
      <c r="B154" s="70"/>
      <c r="C154" s="21"/>
      <c r="D154" s="25" t="s">
        <v>510</v>
      </c>
      <c r="E154" s="21" t="s">
        <v>499</v>
      </c>
      <c r="F154" s="21" t="s">
        <v>499</v>
      </c>
      <c r="G154" s="21" t="s">
        <v>499</v>
      </c>
      <c r="H154" s="21"/>
      <c r="I154" s="3"/>
    </row>
    <row r="155" spans="1:9" ht="10.4" thickTop="1" thickBot="1">
      <c r="A155" s="21"/>
      <c r="B155" s="70"/>
      <c r="C155" s="21" t="s">
        <v>308</v>
      </c>
      <c r="D155" s="20" t="s">
        <v>161</v>
      </c>
      <c r="E155" s="21" t="s">
        <v>499</v>
      </c>
      <c r="F155" s="21" t="s">
        <v>499</v>
      </c>
      <c r="G155" s="21" t="s">
        <v>499</v>
      </c>
      <c r="H155" s="21" t="s">
        <v>499</v>
      </c>
      <c r="I155" s="3"/>
    </row>
    <row r="156" spans="1:9" ht="28.25" thickTop="1">
      <c r="A156" s="89">
        <f>A153+1</f>
        <v>115</v>
      </c>
      <c r="B156" s="179" t="s">
        <v>837</v>
      </c>
      <c r="C156" s="193"/>
      <c r="D156" s="183" t="s">
        <v>658</v>
      </c>
      <c r="E156" s="81" t="s">
        <v>356</v>
      </c>
      <c r="F156" s="81">
        <v>197</v>
      </c>
      <c r="G156" s="132"/>
      <c r="H156" s="134"/>
      <c r="I156" s="3"/>
    </row>
    <row r="157" spans="1:9" ht="18.45">
      <c r="A157" s="92">
        <f>A156+1</f>
        <v>116</v>
      </c>
      <c r="B157" s="180">
        <v>338</v>
      </c>
      <c r="C157" s="181"/>
      <c r="D157" s="186" t="s">
        <v>659</v>
      </c>
      <c r="E157" s="102" t="s">
        <v>579</v>
      </c>
      <c r="F157" s="102">
        <v>1</v>
      </c>
      <c r="G157" s="32"/>
      <c r="H157" s="138"/>
      <c r="I157" s="3"/>
    </row>
    <row r="158" spans="1:9" ht="18.45">
      <c r="A158" s="92">
        <f>A157+1</f>
        <v>117</v>
      </c>
      <c r="B158" s="180">
        <v>337.35399999999998</v>
      </c>
      <c r="C158" s="181"/>
      <c r="D158" s="186" t="s">
        <v>660</v>
      </c>
      <c r="E158" s="102" t="s">
        <v>579</v>
      </c>
      <c r="F158" s="102">
        <v>2</v>
      </c>
      <c r="G158" s="32"/>
      <c r="H158" s="138"/>
      <c r="I158" s="3"/>
    </row>
    <row r="159" spans="1:9">
      <c r="A159" s="92">
        <f>A158+1</f>
        <v>118</v>
      </c>
      <c r="B159" s="180" t="s">
        <v>836</v>
      </c>
      <c r="C159" s="181"/>
      <c r="D159" s="194" t="s">
        <v>806</v>
      </c>
      <c r="E159" s="102" t="s">
        <v>579</v>
      </c>
      <c r="F159" s="102">
        <v>1</v>
      </c>
      <c r="G159" s="325"/>
      <c r="H159" s="138"/>
      <c r="I159" s="3"/>
    </row>
    <row r="160" spans="1:9" ht="28.25" thickBot="1">
      <c r="A160" s="97">
        <f>A159+1</f>
        <v>119</v>
      </c>
      <c r="B160" s="182">
        <v>368</v>
      </c>
      <c r="C160" s="129"/>
      <c r="D160" s="87" t="s">
        <v>150</v>
      </c>
      <c r="E160" s="86" t="s">
        <v>579</v>
      </c>
      <c r="F160" s="86">
        <v>1</v>
      </c>
      <c r="G160" s="142"/>
      <c r="H160" s="144"/>
      <c r="I160" s="3"/>
    </row>
    <row r="161" spans="1:9" ht="10.4" thickTop="1" thickBot="1">
      <c r="A161" s="21"/>
      <c r="B161" s="70"/>
      <c r="C161" s="21"/>
      <c r="D161" s="25" t="s">
        <v>511</v>
      </c>
      <c r="E161" s="21" t="s">
        <v>499</v>
      </c>
      <c r="F161" s="21" t="s">
        <v>499</v>
      </c>
      <c r="G161" s="21" t="s">
        <v>499</v>
      </c>
      <c r="H161" s="21"/>
      <c r="I161" s="3"/>
    </row>
    <row r="162" spans="1:9" ht="19.600000000000001" thickTop="1" thickBot="1">
      <c r="A162" s="21"/>
      <c r="B162" s="70"/>
      <c r="C162" s="21" t="s">
        <v>328</v>
      </c>
      <c r="D162" s="20" t="s">
        <v>162</v>
      </c>
      <c r="E162" s="21" t="s">
        <v>499</v>
      </c>
      <c r="F162" s="21" t="s">
        <v>499</v>
      </c>
      <c r="G162" s="21" t="s">
        <v>499</v>
      </c>
      <c r="H162" s="21" t="s">
        <v>499</v>
      </c>
      <c r="I162" s="3"/>
    </row>
    <row r="163" spans="1:9" ht="32.25" customHeight="1" thickTop="1">
      <c r="A163" s="404">
        <f>A160+1</f>
        <v>120</v>
      </c>
      <c r="B163" s="405" t="s">
        <v>687</v>
      </c>
      <c r="C163" s="406"/>
      <c r="D163" s="407" t="s">
        <v>899</v>
      </c>
      <c r="E163" s="408" t="s">
        <v>356</v>
      </c>
      <c r="F163" s="409">
        <v>297.61</v>
      </c>
      <c r="G163" s="410"/>
      <c r="H163" s="411"/>
      <c r="I163" s="3"/>
    </row>
    <row r="164" spans="1:9" ht="32.25" customHeight="1">
      <c r="A164" s="412">
        <f>A163+1</f>
        <v>121</v>
      </c>
      <c r="B164" s="367" t="s">
        <v>687</v>
      </c>
      <c r="C164" s="368"/>
      <c r="D164" s="413" t="s">
        <v>900</v>
      </c>
      <c r="E164" s="414" t="s">
        <v>356</v>
      </c>
      <c r="F164" s="415">
        <v>196.61</v>
      </c>
      <c r="G164" s="416"/>
      <c r="H164" s="139"/>
      <c r="I164" s="3"/>
    </row>
    <row r="165" spans="1:9" ht="32.25" customHeight="1">
      <c r="A165" s="412" t="s">
        <v>898</v>
      </c>
      <c r="B165" s="367" t="s">
        <v>687</v>
      </c>
      <c r="C165" s="368"/>
      <c r="D165" s="413" t="s">
        <v>901</v>
      </c>
      <c r="E165" s="414" t="s">
        <v>356</v>
      </c>
      <c r="F165" s="415">
        <v>70</v>
      </c>
      <c r="G165" s="416"/>
      <c r="H165" s="139"/>
      <c r="I165" s="3"/>
    </row>
    <row r="166" spans="1:9" ht="31.1" customHeight="1">
      <c r="A166" s="412">
        <f>A164+1</f>
        <v>122</v>
      </c>
      <c r="B166" s="367" t="s">
        <v>840</v>
      </c>
      <c r="C166" s="368"/>
      <c r="D166" s="413" t="s">
        <v>608</v>
      </c>
      <c r="E166" s="414" t="s">
        <v>356</v>
      </c>
      <c r="F166" s="415">
        <v>5</v>
      </c>
      <c r="G166" s="416"/>
      <c r="H166" s="139"/>
      <c r="I166" s="3"/>
    </row>
    <row r="167" spans="1:9" ht="31.1" customHeight="1">
      <c r="A167" s="412">
        <f t="shared" ref="A167:A202" si="11">A166+1</f>
        <v>123</v>
      </c>
      <c r="B167" s="367" t="s">
        <v>840</v>
      </c>
      <c r="C167" s="368"/>
      <c r="D167" s="413" t="s">
        <v>609</v>
      </c>
      <c r="E167" s="414" t="s">
        <v>356</v>
      </c>
      <c r="F167" s="415">
        <v>17</v>
      </c>
      <c r="G167" s="416"/>
      <c r="H167" s="139"/>
      <c r="I167" s="3"/>
    </row>
    <row r="168" spans="1:9" ht="31.1" customHeight="1">
      <c r="A168" s="412">
        <f t="shared" si="11"/>
        <v>124</v>
      </c>
      <c r="B168" s="367" t="s">
        <v>840</v>
      </c>
      <c r="C168" s="368"/>
      <c r="D168" s="413" t="s">
        <v>618</v>
      </c>
      <c r="E168" s="414" t="s">
        <v>356</v>
      </c>
      <c r="F168" s="415">
        <v>46</v>
      </c>
      <c r="G168" s="416"/>
      <c r="H168" s="139"/>
      <c r="I168" s="3"/>
    </row>
    <row r="169" spans="1:9" ht="28.8" customHeight="1">
      <c r="A169" s="412" t="s">
        <v>902</v>
      </c>
      <c r="B169" s="367" t="s">
        <v>840</v>
      </c>
      <c r="C169" s="368"/>
      <c r="D169" s="413" t="s">
        <v>906</v>
      </c>
      <c r="E169" s="414" t="s">
        <v>905</v>
      </c>
      <c r="F169" s="414">
        <v>35</v>
      </c>
      <c r="G169" s="416"/>
      <c r="H169" s="139"/>
      <c r="I169" s="3"/>
    </row>
    <row r="170" spans="1:9" ht="28.8" customHeight="1">
      <c r="A170" s="412" t="s">
        <v>903</v>
      </c>
      <c r="B170" s="367" t="s">
        <v>840</v>
      </c>
      <c r="C170" s="368"/>
      <c r="D170" s="413" t="s">
        <v>907</v>
      </c>
      <c r="E170" s="414" t="s">
        <v>356</v>
      </c>
      <c r="F170" s="414">
        <v>110</v>
      </c>
      <c r="G170" s="416"/>
      <c r="H170" s="139"/>
      <c r="I170" s="3"/>
    </row>
    <row r="171" spans="1:9" ht="28.8" customHeight="1">
      <c r="A171" s="412" t="s">
        <v>904</v>
      </c>
      <c r="B171" s="367" t="s">
        <v>840</v>
      </c>
      <c r="C171" s="368"/>
      <c r="D171" s="413" t="s">
        <v>908</v>
      </c>
      <c r="E171" s="414" t="s">
        <v>356</v>
      </c>
      <c r="F171" s="414">
        <v>93</v>
      </c>
      <c r="G171" s="416"/>
      <c r="H171" s="139"/>
      <c r="I171" s="3"/>
    </row>
    <row r="172" spans="1:9" ht="27.65">
      <c r="A172" s="412">
        <f>A168+1</f>
        <v>125</v>
      </c>
      <c r="B172" s="367" t="s">
        <v>838</v>
      </c>
      <c r="C172" s="368"/>
      <c r="D172" s="413" t="s">
        <v>891</v>
      </c>
      <c r="E172" s="414" t="s">
        <v>356</v>
      </c>
      <c r="F172" s="414">
        <v>27</v>
      </c>
      <c r="G172" s="416"/>
      <c r="H172" s="139"/>
      <c r="I172" s="3"/>
    </row>
    <row r="173" spans="1:9" ht="27.65">
      <c r="A173" s="412">
        <f t="shared" si="11"/>
        <v>126</v>
      </c>
      <c r="B173" s="367" t="s">
        <v>838</v>
      </c>
      <c r="C173" s="368"/>
      <c r="D173" s="413" t="s">
        <v>892</v>
      </c>
      <c r="E173" s="414" t="s">
        <v>356</v>
      </c>
      <c r="F173" s="414">
        <v>24</v>
      </c>
      <c r="G173" s="416"/>
      <c r="H173" s="139"/>
      <c r="I173" s="3"/>
    </row>
    <row r="174" spans="1:9" ht="27.65">
      <c r="A174" s="412">
        <f t="shared" si="11"/>
        <v>127</v>
      </c>
      <c r="B174" s="367" t="s">
        <v>838</v>
      </c>
      <c r="C174" s="368"/>
      <c r="D174" s="413" t="s">
        <v>893</v>
      </c>
      <c r="E174" s="414" t="s">
        <v>356</v>
      </c>
      <c r="F174" s="414">
        <v>37</v>
      </c>
      <c r="G174" s="416"/>
      <c r="H174" s="139"/>
      <c r="I174" s="3"/>
    </row>
    <row r="175" spans="1:9" ht="27.65">
      <c r="A175" s="412">
        <f t="shared" si="11"/>
        <v>128</v>
      </c>
      <c r="B175" s="367" t="s">
        <v>688</v>
      </c>
      <c r="C175" s="368"/>
      <c r="D175" s="413" t="s">
        <v>894</v>
      </c>
      <c r="E175" s="414" t="s">
        <v>356</v>
      </c>
      <c r="F175" s="414">
        <v>170</v>
      </c>
      <c r="G175" s="416"/>
      <c r="H175" s="139"/>
      <c r="I175" s="3"/>
    </row>
    <row r="176" spans="1:9" ht="27.65">
      <c r="A176" s="412">
        <f t="shared" si="11"/>
        <v>129</v>
      </c>
      <c r="B176" s="367" t="s">
        <v>688</v>
      </c>
      <c r="C176" s="368"/>
      <c r="D176" s="413" t="s">
        <v>895</v>
      </c>
      <c r="E176" s="414" t="s">
        <v>356</v>
      </c>
      <c r="F176" s="414">
        <v>570</v>
      </c>
      <c r="G176" s="416"/>
      <c r="H176" s="139"/>
      <c r="I176" s="3"/>
    </row>
    <row r="177" spans="1:9" ht="27.65">
      <c r="A177" s="412">
        <f t="shared" si="11"/>
        <v>130</v>
      </c>
      <c r="B177" s="367" t="s">
        <v>688</v>
      </c>
      <c r="C177" s="368"/>
      <c r="D177" s="413" t="s">
        <v>896</v>
      </c>
      <c r="E177" s="414" t="s">
        <v>356</v>
      </c>
      <c r="F177" s="414">
        <v>520</v>
      </c>
      <c r="G177" s="416"/>
      <c r="H177" s="139"/>
      <c r="I177" s="3"/>
    </row>
    <row r="178" spans="1:9" ht="27.65">
      <c r="A178" s="412">
        <f t="shared" si="11"/>
        <v>131</v>
      </c>
      <c r="B178" s="367" t="s">
        <v>688</v>
      </c>
      <c r="C178" s="368"/>
      <c r="D178" s="413" t="s">
        <v>897</v>
      </c>
      <c r="E178" s="414" t="s">
        <v>356</v>
      </c>
      <c r="F178" s="414">
        <v>460</v>
      </c>
      <c r="G178" s="416"/>
      <c r="H178" s="139"/>
      <c r="I178" s="3"/>
    </row>
    <row r="179" spans="1:9" ht="27.65">
      <c r="A179" s="412">
        <f t="shared" si="11"/>
        <v>132</v>
      </c>
      <c r="B179" s="367" t="s">
        <v>689</v>
      </c>
      <c r="C179" s="368"/>
      <c r="D179" s="416" t="s">
        <v>662</v>
      </c>
      <c r="E179" s="414" t="s">
        <v>356</v>
      </c>
      <c r="F179" s="414">
        <v>420</v>
      </c>
      <c r="G179" s="416"/>
      <c r="H179" s="139"/>
      <c r="I179" s="3"/>
    </row>
    <row r="180" spans="1:9" ht="27.65">
      <c r="A180" s="412">
        <f t="shared" si="11"/>
        <v>133</v>
      </c>
      <c r="B180" s="367" t="s">
        <v>689</v>
      </c>
      <c r="C180" s="368"/>
      <c r="D180" s="416" t="s">
        <v>663</v>
      </c>
      <c r="E180" s="414" t="s">
        <v>356</v>
      </c>
      <c r="F180" s="414">
        <v>290</v>
      </c>
      <c r="G180" s="416"/>
      <c r="H180" s="139"/>
      <c r="I180" s="3"/>
    </row>
    <row r="181" spans="1:9" ht="27.65">
      <c r="A181" s="412">
        <f t="shared" si="11"/>
        <v>134</v>
      </c>
      <c r="B181" s="367" t="s">
        <v>689</v>
      </c>
      <c r="C181" s="368"/>
      <c r="D181" s="416" t="s">
        <v>664</v>
      </c>
      <c r="E181" s="414" t="s">
        <v>356</v>
      </c>
      <c r="F181" s="414">
        <v>175</v>
      </c>
      <c r="G181" s="416"/>
      <c r="H181" s="139"/>
      <c r="I181" s="3"/>
    </row>
    <row r="182" spans="1:9" ht="27.65">
      <c r="A182" s="412">
        <f t="shared" si="11"/>
        <v>135</v>
      </c>
      <c r="B182" s="367" t="s">
        <v>689</v>
      </c>
      <c r="C182" s="368"/>
      <c r="D182" s="416" t="s">
        <v>665</v>
      </c>
      <c r="E182" s="414" t="s">
        <v>356</v>
      </c>
      <c r="F182" s="414">
        <v>40</v>
      </c>
      <c r="G182" s="416"/>
      <c r="H182" s="139"/>
      <c r="I182" s="3"/>
    </row>
    <row r="183" spans="1:9" ht="27.65">
      <c r="A183" s="412">
        <f t="shared" si="11"/>
        <v>136</v>
      </c>
      <c r="B183" s="367" t="s">
        <v>839</v>
      </c>
      <c r="C183" s="368"/>
      <c r="D183" s="432" t="s">
        <v>666</v>
      </c>
      <c r="E183" s="368" t="s">
        <v>356</v>
      </c>
      <c r="F183" s="368">
        <v>205</v>
      </c>
      <c r="G183" s="416"/>
      <c r="H183" s="139"/>
      <c r="I183" s="3"/>
    </row>
    <row r="184" spans="1:9" ht="27.65">
      <c r="A184" s="412">
        <f t="shared" si="11"/>
        <v>137</v>
      </c>
      <c r="B184" s="367" t="s">
        <v>839</v>
      </c>
      <c r="C184" s="368"/>
      <c r="D184" s="432" t="s">
        <v>667</v>
      </c>
      <c r="E184" s="368" t="s">
        <v>356</v>
      </c>
      <c r="F184" s="368">
        <v>50</v>
      </c>
      <c r="G184" s="416"/>
      <c r="H184" s="139"/>
      <c r="I184" s="3"/>
    </row>
    <row r="185" spans="1:9" ht="27.65">
      <c r="A185" s="412">
        <f t="shared" si="11"/>
        <v>138</v>
      </c>
      <c r="B185" s="367" t="s">
        <v>839</v>
      </c>
      <c r="C185" s="368"/>
      <c r="D185" s="432" t="s">
        <v>668</v>
      </c>
      <c r="E185" s="368" t="s">
        <v>356</v>
      </c>
      <c r="F185" s="368">
        <v>35</v>
      </c>
      <c r="G185" s="416"/>
      <c r="H185" s="139"/>
      <c r="I185" s="3"/>
    </row>
    <row r="186" spans="1:9" ht="27.65">
      <c r="A186" s="197">
        <f t="shared" si="11"/>
        <v>139</v>
      </c>
      <c r="B186" s="198" t="s">
        <v>841</v>
      </c>
      <c r="C186" s="199"/>
      <c r="D186" s="200" t="s">
        <v>619</v>
      </c>
      <c r="E186" s="187" t="s">
        <v>491</v>
      </c>
      <c r="F186" s="189">
        <v>5</v>
      </c>
      <c r="G186" s="200"/>
      <c r="H186" s="138"/>
      <c r="I186" s="3"/>
    </row>
    <row r="187" spans="1:9" ht="27.65">
      <c r="A187" s="197">
        <f t="shared" si="11"/>
        <v>140</v>
      </c>
      <c r="B187" s="198" t="s">
        <v>841</v>
      </c>
      <c r="C187" s="199"/>
      <c r="D187" s="200" t="s">
        <v>610</v>
      </c>
      <c r="E187" s="187" t="s">
        <v>491</v>
      </c>
      <c r="F187" s="189">
        <v>8</v>
      </c>
      <c r="G187" s="200"/>
      <c r="H187" s="138"/>
      <c r="I187" s="3"/>
    </row>
    <row r="188" spans="1:9" ht="27.65">
      <c r="A188" s="197">
        <f t="shared" si="11"/>
        <v>141</v>
      </c>
      <c r="B188" s="198" t="s">
        <v>841</v>
      </c>
      <c r="C188" s="199"/>
      <c r="D188" s="200" t="s">
        <v>611</v>
      </c>
      <c r="E188" s="187" t="s">
        <v>491</v>
      </c>
      <c r="F188" s="189">
        <v>12</v>
      </c>
      <c r="G188" s="200"/>
      <c r="H188" s="138"/>
      <c r="I188" s="3"/>
    </row>
    <row r="189" spans="1:9" ht="27.65">
      <c r="A189" s="197">
        <f t="shared" si="11"/>
        <v>142</v>
      </c>
      <c r="B189" s="198" t="s">
        <v>841</v>
      </c>
      <c r="C189" s="199"/>
      <c r="D189" s="200" t="s">
        <v>612</v>
      </c>
      <c r="E189" s="187" t="s">
        <v>491</v>
      </c>
      <c r="F189" s="189">
        <v>25</v>
      </c>
      <c r="G189" s="200"/>
      <c r="H189" s="138"/>
      <c r="I189" s="3"/>
    </row>
    <row r="190" spans="1:9" ht="27.65">
      <c r="A190" s="197">
        <f t="shared" si="11"/>
        <v>143</v>
      </c>
      <c r="B190" s="198" t="s">
        <v>841</v>
      </c>
      <c r="C190" s="199"/>
      <c r="D190" s="200" t="s">
        <v>613</v>
      </c>
      <c r="E190" s="187" t="s">
        <v>491</v>
      </c>
      <c r="F190" s="189">
        <v>17</v>
      </c>
      <c r="G190" s="200"/>
      <c r="H190" s="138"/>
      <c r="I190" s="3"/>
    </row>
    <row r="191" spans="1:9" ht="27.65">
      <c r="A191" s="197">
        <f t="shared" si="11"/>
        <v>144</v>
      </c>
      <c r="B191" s="198" t="s">
        <v>841</v>
      </c>
      <c r="C191" s="199"/>
      <c r="D191" s="200" t="s">
        <v>620</v>
      </c>
      <c r="E191" s="187" t="s">
        <v>491</v>
      </c>
      <c r="F191" s="189">
        <v>21</v>
      </c>
      <c r="G191" s="200"/>
      <c r="H191" s="138"/>
      <c r="I191" s="3"/>
    </row>
    <row r="192" spans="1:9" ht="27.65">
      <c r="A192" s="197">
        <f t="shared" si="11"/>
        <v>145</v>
      </c>
      <c r="B192" s="198" t="s">
        <v>841</v>
      </c>
      <c r="C192" s="199"/>
      <c r="D192" s="200" t="s">
        <v>621</v>
      </c>
      <c r="E192" s="187" t="s">
        <v>491</v>
      </c>
      <c r="F192" s="189">
        <v>5</v>
      </c>
      <c r="G192" s="200"/>
      <c r="H192" s="138"/>
      <c r="I192" s="3"/>
    </row>
    <row r="193" spans="1:9" ht="27.65">
      <c r="A193" s="197">
        <f t="shared" si="11"/>
        <v>146</v>
      </c>
      <c r="B193" s="198" t="s">
        <v>841</v>
      </c>
      <c r="C193" s="199"/>
      <c r="D193" s="200" t="s">
        <v>622</v>
      </c>
      <c r="E193" s="187" t="s">
        <v>491</v>
      </c>
      <c r="F193" s="189">
        <v>2</v>
      </c>
      <c r="G193" s="200"/>
      <c r="H193" s="138"/>
      <c r="I193" s="3"/>
    </row>
    <row r="194" spans="1:9" ht="27.65">
      <c r="A194" s="197">
        <f t="shared" si="11"/>
        <v>147</v>
      </c>
      <c r="B194" s="198" t="s">
        <v>690</v>
      </c>
      <c r="C194" s="199"/>
      <c r="D194" s="200" t="s">
        <v>614</v>
      </c>
      <c r="E194" s="187" t="s">
        <v>491</v>
      </c>
      <c r="F194" s="189">
        <v>2</v>
      </c>
      <c r="G194" s="200"/>
      <c r="H194" s="138"/>
      <c r="I194" s="3"/>
    </row>
    <row r="195" spans="1:9" ht="27.65">
      <c r="A195" s="197">
        <f t="shared" si="11"/>
        <v>148</v>
      </c>
      <c r="B195" s="198" t="s">
        <v>690</v>
      </c>
      <c r="C195" s="199"/>
      <c r="D195" s="200" t="s">
        <v>615</v>
      </c>
      <c r="E195" s="187" t="s">
        <v>491</v>
      </c>
      <c r="F195" s="189">
        <v>4</v>
      </c>
      <c r="G195" s="200"/>
      <c r="H195" s="138"/>
      <c r="I195" s="3"/>
    </row>
    <row r="196" spans="1:9" ht="27.65">
      <c r="A196" s="197">
        <f t="shared" si="11"/>
        <v>149</v>
      </c>
      <c r="B196" s="198" t="s">
        <v>690</v>
      </c>
      <c r="C196" s="199"/>
      <c r="D196" s="200" t="s">
        <v>616</v>
      </c>
      <c r="E196" s="187" t="s">
        <v>491</v>
      </c>
      <c r="F196" s="189">
        <v>7</v>
      </c>
      <c r="G196" s="200"/>
      <c r="H196" s="138"/>
      <c r="I196" s="3"/>
    </row>
    <row r="197" spans="1:9" ht="27.65">
      <c r="A197" s="197">
        <f t="shared" si="11"/>
        <v>150</v>
      </c>
      <c r="B197" s="198" t="s">
        <v>690</v>
      </c>
      <c r="C197" s="199"/>
      <c r="D197" s="200" t="s">
        <v>617</v>
      </c>
      <c r="E197" s="187" t="s">
        <v>491</v>
      </c>
      <c r="F197" s="189">
        <v>3</v>
      </c>
      <c r="G197" s="200"/>
      <c r="H197" s="138"/>
      <c r="I197" s="3"/>
    </row>
    <row r="198" spans="1:9" ht="27.65">
      <c r="A198" s="197">
        <f t="shared" si="11"/>
        <v>151</v>
      </c>
      <c r="B198" s="198" t="s">
        <v>842</v>
      </c>
      <c r="C198" s="199"/>
      <c r="D198" s="200" t="s">
        <v>661</v>
      </c>
      <c r="E198" s="187" t="s">
        <v>491</v>
      </c>
      <c r="F198" s="187">
        <v>1</v>
      </c>
      <c r="G198" s="200"/>
      <c r="H198" s="138"/>
      <c r="I198" s="3"/>
    </row>
    <row r="199" spans="1:9" ht="27.65">
      <c r="A199" s="197">
        <f>A198+1</f>
        <v>152</v>
      </c>
      <c r="B199" s="198" t="s">
        <v>691</v>
      </c>
      <c r="C199" s="199"/>
      <c r="D199" s="186" t="s">
        <v>626</v>
      </c>
      <c r="E199" s="187" t="s">
        <v>491</v>
      </c>
      <c r="F199" s="187">
        <v>114</v>
      </c>
      <c r="G199" s="200"/>
      <c r="H199" s="138"/>
      <c r="I199" s="3"/>
    </row>
    <row r="200" spans="1:9" ht="27.65">
      <c r="A200" s="197">
        <f t="shared" si="11"/>
        <v>153</v>
      </c>
      <c r="B200" s="198" t="s">
        <v>692</v>
      </c>
      <c r="C200" s="199"/>
      <c r="D200" s="452" t="s">
        <v>625</v>
      </c>
      <c r="E200" s="181" t="s">
        <v>491</v>
      </c>
      <c r="F200" s="181">
        <v>1</v>
      </c>
      <c r="G200" s="453"/>
      <c r="H200" s="138"/>
      <c r="I200" s="3"/>
    </row>
    <row r="201" spans="1:9" ht="27.65">
      <c r="A201" s="197">
        <f t="shared" si="11"/>
        <v>154</v>
      </c>
      <c r="B201" s="198" t="s">
        <v>693</v>
      </c>
      <c r="C201" s="199"/>
      <c r="D201" s="452" t="s">
        <v>624</v>
      </c>
      <c r="E201" s="181" t="s">
        <v>491</v>
      </c>
      <c r="F201" s="181">
        <v>1</v>
      </c>
      <c r="G201" s="453"/>
      <c r="H201" s="138"/>
      <c r="I201" s="3"/>
    </row>
    <row r="202" spans="1:9" ht="18.45">
      <c r="A202" s="197">
        <f t="shared" si="11"/>
        <v>155</v>
      </c>
      <c r="B202" s="198" t="s">
        <v>694</v>
      </c>
      <c r="C202" s="199"/>
      <c r="D202" s="353" t="s">
        <v>623</v>
      </c>
      <c r="E202" s="187" t="s">
        <v>491</v>
      </c>
      <c r="F202" s="187">
        <v>1</v>
      </c>
      <c r="G202" s="200"/>
      <c r="H202" s="138"/>
      <c r="I202" s="3"/>
    </row>
    <row r="203" spans="1:9">
      <c r="A203" s="197">
        <f>A202+1</f>
        <v>156</v>
      </c>
      <c r="B203" s="167">
        <v>524</v>
      </c>
      <c r="C203" s="32"/>
      <c r="D203" s="354" t="s">
        <v>695</v>
      </c>
      <c r="E203" s="151" t="s">
        <v>491</v>
      </c>
      <c r="F203" s="151">
        <v>7</v>
      </c>
      <c r="G203" s="200"/>
      <c r="H203" s="138"/>
      <c r="I203" s="3"/>
    </row>
    <row r="204" spans="1:9" ht="28.25" thickBot="1">
      <c r="A204" s="197">
        <f>A203+1</f>
        <v>157</v>
      </c>
      <c r="B204" s="167" t="s">
        <v>869</v>
      </c>
      <c r="C204" s="151"/>
      <c r="D204" s="186" t="s">
        <v>870</v>
      </c>
      <c r="E204" s="153" t="s">
        <v>579</v>
      </c>
      <c r="F204" s="153">
        <v>1</v>
      </c>
      <c r="G204" s="260"/>
      <c r="H204" s="138"/>
      <c r="I204" s="3"/>
    </row>
    <row r="205" spans="1:9" ht="10.4" thickTop="1" thickBot="1">
      <c r="A205" s="21"/>
      <c r="B205" s="70"/>
      <c r="C205" s="21"/>
      <c r="D205" s="25" t="s">
        <v>512</v>
      </c>
      <c r="E205" s="21" t="s">
        <v>499</v>
      </c>
      <c r="F205" s="21" t="s">
        <v>499</v>
      </c>
      <c r="G205" s="21" t="s">
        <v>499</v>
      </c>
      <c r="H205" s="20"/>
      <c r="I205" s="10"/>
    </row>
    <row r="206" spans="1:9" ht="10.4" thickTop="1" thickBot="1">
      <c r="A206" s="19"/>
      <c r="B206" s="69"/>
      <c r="C206" s="26" t="s">
        <v>702</v>
      </c>
      <c r="D206" s="20" t="s">
        <v>246</v>
      </c>
      <c r="E206" s="21" t="s">
        <v>499</v>
      </c>
      <c r="F206" s="21" t="s">
        <v>499</v>
      </c>
      <c r="G206" s="21" t="s">
        <v>499</v>
      </c>
      <c r="H206" s="21"/>
      <c r="I206" s="10"/>
    </row>
    <row r="207" spans="1:9" ht="9.8000000000000007" thickTop="1">
      <c r="A207" s="89">
        <f>A204+1</f>
        <v>158</v>
      </c>
      <c r="B207" s="112">
        <v>525</v>
      </c>
      <c r="C207" s="81"/>
      <c r="D207" s="82" t="s">
        <v>394</v>
      </c>
      <c r="E207" s="81" t="s">
        <v>305</v>
      </c>
      <c r="F207" s="83">
        <v>12</v>
      </c>
      <c r="G207" s="81"/>
      <c r="H207" s="201"/>
      <c r="I207" s="10"/>
    </row>
    <row r="208" spans="1:9">
      <c r="A208" s="241">
        <f>A207+1</f>
        <v>159</v>
      </c>
      <c r="B208" s="113">
        <v>526</v>
      </c>
      <c r="C208" s="181"/>
      <c r="D208" s="84" t="s">
        <v>395</v>
      </c>
      <c r="E208" s="102" t="s">
        <v>305</v>
      </c>
      <c r="F208" s="85">
        <v>23</v>
      </c>
      <c r="G208" s="102"/>
      <c r="H208" s="202"/>
      <c r="I208" s="10"/>
    </row>
    <row r="209" spans="1:9">
      <c r="A209" s="241">
        <f>A208+1</f>
        <v>160</v>
      </c>
      <c r="B209" s="113">
        <v>527</v>
      </c>
      <c r="C209" s="102"/>
      <c r="D209" s="84" t="s">
        <v>237</v>
      </c>
      <c r="E209" s="102" t="s">
        <v>305</v>
      </c>
      <c r="F209" s="85">
        <v>6</v>
      </c>
      <c r="G209" s="102"/>
      <c r="H209" s="202"/>
      <c r="I209" s="10"/>
    </row>
    <row r="210" spans="1:9" ht="9.8000000000000007" thickBot="1">
      <c r="A210" s="242">
        <f>A209+1</f>
        <v>161</v>
      </c>
      <c r="B210" s="114">
        <v>528</v>
      </c>
      <c r="C210" s="129"/>
      <c r="D210" s="87" t="s">
        <v>396</v>
      </c>
      <c r="E210" s="86" t="s">
        <v>305</v>
      </c>
      <c r="F210" s="88">
        <v>15</v>
      </c>
      <c r="G210" s="86"/>
      <c r="H210" s="204"/>
      <c r="I210" s="10"/>
    </row>
    <row r="211" spans="1:9" ht="10.4" thickTop="1" thickBot="1">
      <c r="A211" s="21"/>
      <c r="B211" s="70"/>
      <c r="C211" s="21"/>
      <c r="D211" s="25" t="s">
        <v>743</v>
      </c>
      <c r="E211" s="21" t="s">
        <v>499</v>
      </c>
      <c r="F211" s="21" t="s">
        <v>499</v>
      </c>
      <c r="G211" s="21" t="s">
        <v>499</v>
      </c>
      <c r="H211" s="20"/>
      <c r="I211" s="10"/>
    </row>
    <row r="212" spans="1:9" ht="10.4" thickTop="1" thickBot="1">
      <c r="A212" s="33"/>
      <c r="B212" s="72"/>
      <c r="C212" s="33"/>
      <c r="D212" s="38" t="s">
        <v>514</v>
      </c>
      <c r="E212" s="13" t="s">
        <v>499</v>
      </c>
      <c r="F212" s="13" t="s">
        <v>499</v>
      </c>
      <c r="G212" s="13" t="s">
        <v>499</v>
      </c>
      <c r="H212" s="18"/>
      <c r="I212" s="3"/>
    </row>
    <row r="213" spans="1:9" ht="10.4" thickTop="1" thickBot="1">
      <c r="A213" s="13"/>
      <c r="B213" s="67"/>
      <c r="C213" s="13" t="s">
        <v>737</v>
      </c>
      <c r="D213" s="18" t="s">
        <v>165</v>
      </c>
      <c r="E213" s="13" t="s">
        <v>499</v>
      </c>
      <c r="F213" s="13" t="s">
        <v>499</v>
      </c>
      <c r="G213" s="13" t="s">
        <v>499</v>
      </c>
      <c r="H213" s="33" t="s">
        <v>499</v>
      </c>
      <c r="I213" s="3"/>
    </row>
    <row r="214" spans="1:9" ht="10.4" thickTop="1" thickBot="1">
      <c r="A214" s="19"/>
      <c r="B214" s="69"/>
      <c r="C214" s="19" t="s">
        <v>330</v>
      </c>
      <c r="D214" s="20" t="s">
        <v>184</v>
      </c>
      <c r="E214" s="21" t="s">
        <v>499</v>
      </c>
      <c r="F214" s="21" t="s">
        <v>499</v>
      </c>
      <c r="G214" s="21" t="s">
        <v>499</v>
      </c>
      <c r="H214" s="21" t="s">
        <v>499</v>
      </c>
      <c r="I214" s="41"/>
    </row>
    <row r="215" spans="1:9" ht="19.05" thickTop="1">
      <c r="A215" s="89">
        <f>A210+1</f>
        <v>162</v>
      </c>
      <c r="B215" s="112">
        <v>529</v>
      </c>
      <c r="C215" s="193"/>
      <c r="D215" s="82" t="s">
        <v>163</v>
      </c>
      <c r="E215" s="81" t="s">
        <v>310</v>
      </c>
      <c r="F215" s="83">
        <f>(9050*0.3+2500+1450*0.7)*20%</f>
        <v>1246</v>
      </c>
      <c r="G215" s="81"/>
      <c r="H215" s="201"/>
      <c r="I215" s="41"/>
    </row>
    <row r="216" spans="1:9" ht="18.45">
      <c r="A216" s="92">
        <f>A215+1</f>
        <v>163</v>
      </c>
      <c r="B216" s="113">
        <v>530</v>
      </c>
      <c r="C216" s="181"/>
      <c r="D216" s="84" t="s">
        <v>164</v>
      </c>
      <c r="E216" s="102" t="s">
        <v>310</v>
      </c>
      <c r="F216" s="85">
        <f>(9050*0.3+2500+1450*0.7)*80%</f>
        <v>4984</v>
      </c>
      <c r="G216" s="102"/>
      <c r="H216" s="202"/>
      <c r="I216" s="3"/>
    </row>
    <row r="217" spans="1:9" ht="36.9">
      <c r="A217" s="92">
        <f t="shared" ref="A217" si="12">A216+1</f>
        <v>164</v>
      </c>
      <c r="B217" s="113">
        <v>531</v>
      </c>
      <c r="C217" s="181"/>
      <c r="D217" s="84" t="s">
        <v>676</v>
      </c>
      <c r="E217" s="102" t="s">
        <v>310</v>
      </c>
      <c r="F217" s="203">
        <v>3000</v>
      </c>
      <c r="G217" s="102"/>
      <c r="H217" s="202"/>
      <c r="I217" s="3"/>
    </row>
    <row r="218" spans="1:9" ht="36.9">
      <c r="A218" s="269">
        <f>A217+1</f>
        <v>165</v>
      </c>
      <c r="B218" s="270">
        <v>532</v>
      </c>
      <c r="C218" s="271"/>
      <c r="D218" s="84" t="s">
        <v>706</v>
      </c>
      <c r="E218" s="102" t="s">
        <v>310</v>
      </c>
      <c r="F218" s="203">
        <v>3205</v>
      </c>
      <c r="G218" s="272"/>
      <c r="H218" s="273"/>
      <c r="I218" s="10"/>
    </row>
    <row r="219" spans="1:9" ht="37.450000000000003" thickBot="1">
      <c r="A219" s="97">
        <f>A218+1</f>
        <v>166</v>
      </c>
      <c r="B219" s="114">
        <v>533</v>
      </c>
      <c r="C219" s="129"/>
      <c r="D219" s="87" t="s">
        <v>677</v>
      </c>
      <c r="E219" s="86" t="s">
        <v>310</v>
      </c>
      <c r="F219" s="88">
        <v>4160</v>
      </c>
      <c r="G219" s="86"/>
      <c r="H219" s="204"/>
      <c r="I219" s="3"/>
    </row>
    <row r="220" spans="1:9" ht="10.4" thickTop="1" thickBot="1">
      <c r="A220" s="21"/>
      <c r="B220" s="70"/>
      <c r="C220" s="21"/>
      <c r="D220" s="25" t="s">
        <v>513</v>
      </c>
      <c r="E220" s="21" t="s">
        <v>499</v>
      </c>
      <c r="F220" s="21" t="s">
        <v>499</v>
      </c>
      <c r="G220" s="21" t="s">
        <v>499</v>
      </c>
      <c r="H220" s="21"/>
      <c r="I220" s="3"/>
    </row>
    <row r="221" spans="1:9" ht="10.4" thickTop="1" thickBot="1">
      <c r="A221" s="19"/>
      <c r="B221" s="69"/>
      <c r="C221" s="19" t="s">
        <v>330</v>
      </c>
      <c r="D221" s="20" t="s">
        <v>185</v>
      </c>
      <c r="E221" s="21" t="s">
        <v>499</v>
      </c>
      <c r="F221" s="21" t="s">
        <v>499</v>
      </c>
      <c r="G221" s="21" t="s">
        <v>499</v>
      </c>
      <c r="H221" s="21" t="s">
        <v>499</v>
      </c>
      <c r="I221" s="3"/>
    </row>
    <row r="222" spans="1:9" ht="9.8000000000000007" thickTop="1">
      <c r="A222" s="89">
        <f>A219+1</f>
        <v>167</v>
      </c>
      <c r="B222" s="112">
        <v>534</v>
      </c>
      <c r="C222" s="193"/>
      <c r="D222" s="82" t="s">
        <v>332</v>
      </c>
      <c r="E222" s="81" t="s">
        <v>310</v>
      </c>
      <c r="F222" s="83">
        <f>F216</f>
        <v>4984</v>
      </c>
      <c r="G222" s="81"/>
      <c r="H222" s="201"/>
      <c r="I222" s="3"/>
    </row>
    <row r="223" spans="1:9" ht="9.8000000000000007" thickBot="1">
      <c r="A223" s="97">
        <f>A222+1</f>
        <v>168</v>
      </c>
      <c r="B223" s="114">
        <v>535</v>
      </c>
      <c r="C223" s="129"/>
      <c r="D223" s="87" t="s">
        <v>333</v>
      </c>
      <c r="E223" s="86" t="s">
        <v>310</v>
      </c>
      <c r="F223" s="88">
        <f>(645*0.75+3450*0.5+13250*0.75+(2500*1+636*1.25+800*0.75)+350*1)-F216</f>
        <v>11407.25</v>
      </c>
      <c r="G223" s="86"/>
      <c r="H223" s="204"/>
      <c r="I223" s="3"/>
    </row>
    <row r="224" spans="1:9" ht="10.4" thickTop="1" thickBot="1">
      <c r="A224" s="21"/>
      <c r="B224" s="70"/>
      <c r="C224" s="21"/>
      <c r="D224" s="25" t="s">
        <v>515</v>
      </c>
      <c r="E224" s="21" t="s">
        <v>499</v>
      </c>
      <c r="F224" s="21" t="s">
        <v>499</v>
      </c>
      <c r="G224" s="21" t="s">
        <v>499</v>
      </c>
      <c r="H224" s="21"/>
      <c r="I224" s="3"/>
    </row>
    <row r="225" spans="1:9" ht="10.4" thickTop="1" thickBot="1">
      <c r="A225" s="19"/>
      <c r="B225" s="69"/>
      <c r="C225" s="426" t="s">
        <v>331</v>
      </c>
      <c r="D225" s="20" t="s">
        <v>186</v>
      </c>
      <c r="E225" s="21" t="s">
        <v>499</v>
      </c>
      <c r="F225" s="21" t="s">
        <v>499</v>
      </c>
      <c r="G225" s="21" t="s">
        <v>499</v>
      </c>
      <c r="H225" s="21" t="s">
        <v>499</v>
      </c>
      <c r="I225" s="3"/>
    </row>
    <row r="226" spans="1:9" ht="9.8000000000000007" thickTop="1">
      <c r="A226" s="89">
        <f>A223+1</f>
        <v>169</v>
      </c>
      <c r="B226" s="112">
        <v>536</v>
      </c>
      <c r="C226" s="193"/>
      <c r="D226" s="164" t="s">
        <v>882</v>
      </c>
      <c r="E226" s="81" t="s">
        <v>301</v>
      </c>
      <c r="F226" s="83">
        <f>300*13</f>
        <v>3900</v>
      </c>
      <c r="G226" s="81"/>
      <c r="H226" s="201"/>
      <c r="I226" s="3"/>
    </row>
    <row r="227" spans="1:9" ht="9.8000000000000007" thickBot="1">
      <c r="A227" s="97">
        <f>A226+1</f>
        <v>170</v>
      </c>
      <c r="B227" s="114">
        <v>537</v>
      </c>
      <c r="C227" s="129"/>
      <c r="D227" s="173" t="s">
        <v>700</v>
      </c>
      <c r="E227" s="86" t="s">
        <v>301</v>
      </c>
      <c r="F227" s="88">
        <f>400*13</f>
        <v>5200</v>
      </c>
      <c r="G227" s="86"/>
      <c r="H227" s="204"/>
      <c r="I227" s="3"/>
    </row>
    <row r="228" spans="1:9" ht="10.4" thickTop="1" thickBot="1">
      <c r="A228" s="21"/>
      <c r="B228" s="70"/>
      <c r="C228" s="21"/>
      <c r="D228" s="25" t="s">
        <v>516</v>
      </c>
      <c r="E228" s="21" t="s">
        <v>499</v>
      </c>
      <c r="F228" s="21" t="s">
        <v>499</v>
      </c>
      <c r="G228" s="21" t="s">
        <v>499</v>
      </c>
      <c r="H228" s="21"/>
      <c r="I228" s="3"/>
    </row>
    <row r="229" spans="1:9" ht="10.4" thickTop="1" thickBot="1">
      <c r="A229" s="13"/>
      <c r="B229" s="67"/>
      <c r="C229" s="13"/>
      <c r="D229" s="16" t="s">
        <v>517</v>
      </c>
      <c r="E229" s="13" t="s">
        <v>499</v>
      </c>
      <c r="F229" s="13" t="s">
        <v>499</v>
      </c>
      <c r="G229" s="13" t="s">
        <v>499</v>
      </c>
      <c r="H229" s="33"/>
      <c r="I229" s="3"/>
    </row>
    <row r="230" spans="1:9" ht="10.4" thickTop="1" thickBot="1">
      <c r="A230" s="13"/>
      <c r="B230" s="67"/>
      <c r="C230" s="13" t="s">
        <v>187</v>
      </c>
      <c r="D230" s="18" t="s">
        <v>188</v>
      </c>
      <c r="E230" s="13" t="s">
        <v>499</v>
      </c>
      <c r="F230" s="13" t="s">
        <v>499</v>
      </c>
      <c r="G230" s="13" t="s">
        <v>499</v>
      </c>
      <c r="H230" s="33" t="s">
        <v>499</v>
      </c>
      <c r="I230" s="3"/>
    </row>
    <row r="231" spans="1:9" ht="10.4" thickTop="1" thickBot="1">
      <c r="A231" s="19"/>
      <c r="B231" s="69"/>
      <c r="C231" s="19" t="s">
        <v>334</v>
      </c>
      <c r="D231" s="20" t="s">
        <v>190</v>
      </c>
      <c r="E231" s="21" t="s">
        <v>499</v>
      </c>
      <c r="F231" s="21" t="s">
        <v>499</v>
      </c>
      <c r="G231" s="21" t="s">
        <v>499</v>
      </c>
      <c r="H231" s="21" t="s">
        <v>499</v>
      </c>
      <c r="I231" s="3"/>
    </row>
    <row r="232" spans="1:9" ht="10.4" thickTop="1" thickBot="1">
      <c r="A232" s="14">
        <f>A227+1</f>
        <v>171</v>
      </c>
      <c r="B232" s="115">
        <v>538</v>
      </c>
      <c r="C232" s="15"/>
      <c r="D232" s="23" t="s">
        <v>335</v>
      </c>
      <c r="E232" s="15" t="s">
        <v>301</v>
      </c>
      <c r="F232" s="24">
        <v>65786.5</v>
      </c>
      <c r="G232" s="24"/>
      <c r="H232" s="106"/>
      <c r="I232" s="3"/>
    </row>
    <row r="233" spans="1:9" ht="10.4" thickTop="1" thickBot="1">
      <c r="A233" s="21"/>
      <c r="B233" s="70"/>
      <c r="C233" s="21"/>
      <c r="D233" s="25" t="s">
        <v>518</v>
      </c>
      <c r="E233" s="21" t="s">
        <v>499</v>
      </c>
      <c r="F233" s="21" t="s">
        <v>499</v>
      </c>
      <c r="G233" s="21" t="s">
        <v>499</v>
      </c>
      <c r="H233" s="21"/>
      <c r="I233" s="3"/>
    </row>
    <row r="234" spans="1:9" ht="10.4" thickTop="1" thickBot="1">
      <c r="A234" s="19"/>
      <c r="B234" s="69"/>
      <c r="C234" s="19" t="s">
        <v>336</v>
      </c>
      <c r="D234" s="20" t="s">
        <v>193</v>
      </c>
      <c r="E234" s="21" t="s">
        <v>499</v>
      </c>
      <c r="F234" s="21" t="s">
        <v>499</v>
      </c>
      <c r="G234" s="21" t="s">
        <v>499</v>
      </c>
      <c r="H234" s="21" t="s">
        <v>499</v>
      </c>
      <c r="I234" s="3"/>
    </row>
    <row r="235" spans="1:9" ht="9.8000000000000007" thickTop="1">
      <c r="A235" s="89">
        <f>A232+1</f>
        <v>172</v>
      </c>
      <c r="B235" s="112">
        <v>539</v>
      </c>
      <c r="C235" s="81"/>
      <c r="D235" s="82" t="s">
        <v>337</v>
      </c>
      <c r="E235" s="81" t="s">
        <v>301</v>
      </c>
      <c r="F235" s="91">
        <f>F242+F258*2</f>
        <v>52512.5</v>
      </c>
      <c r="G235" s="81"/>
      <c r="H235" s="201"/>
      <c r="I235" s="34"/>
    </row>
    <row r="236" spans="1:9">
      <c r="A236" s="92">
        <f>A235+1</f>
        <v>173</v>
      </c>
      <c r="B236" s="113">
        <v>540</v>
      </c>
      <c r="C236" s="102"/>
      <c r="D236" s="84" t="s">
        <v>338</v>
      </c>
      <c r="E236" s="102" t="s">
        <v>301</v>
      </c>
      <c r="F236" s="96">
        <f>F242-5000</f>
        <v>21244.5</v>
      </c>
      <c r="G236" s="102"/>
      <c r="H236" s="202"/>
      <c r="I236" s="34"/>
    </row>
    <row r="237" spans="1:9">
      <c r="A237" s="92">
        <f>A236+1</f>
        <v>174</v>
      </c>
      <c r="B237" s="113">
        <v>541</v>
      </c>
      <c r="C237" s="102"/>
      <c r="D237" s="84" t="s">
        <v>339</v>
      </c>
      <c r="E237" s="102" t="s">
        <v>301</v>
      </c>
      <c r="F237" s="96">
        <f>F235</f>
        <v>52512.5</v>
      </c>
      <c r="G237" s="102"/>
      <c r="H237" s="202"/>
      <c r="I237" s="34"/>
    </row>
    <row r="238" spans="1:9" ht="9.8000000000000007" thickBot="1">
      <c r="A238" s="97">
        <f>A237+1</f>
        <v>175</v>
      </c>
      <c r="B238" s="114">
        <v>542</v>
      </c>
      <c r="C238" s="86"/>
      <c r="D238" s="87" t="s">
        <v>340</v>
      </c>
      <c r="E238" s="86" t="s">
        <v>301</v>
      </c>
      <c r="F238" s="101">
        <f>F236</f>
        <v>21244.5</v>
      </c>
      <c r="G238" s="86"/>
      <c r="H238" s="204"/>
      <c r="I238" s="34"/>
    </row>
    <row r="239" spans="1:9" ht="10.4" thickTop="1" thickBot="1">
      <c r="A239" s="21"/>
      <c r="B239" s="70"/>
      <c r="C239" s="21"/>
      <c r="D239" s="25" t="s">
        <v>519</v>
      </c>
      <c r="E239" s="21" t="s">
        <v>499</v>
      </c>
      <c r="F239" s="21" t="s">
        <v>499</v>
      </c>
      <c r="G239" s="21" t="s">
        <v>499</v>
      </c>
      <c r="H239" s="21"/>
      <c r="I239" s="34"/>
    </row>
    <row r="240" spans="1:9" ht="10.4" thickTop="1" thickBot="1">
      <c r="A240" s="19"/>
      <c r="B240" s="69"/>
      <c r="C240" s="19" t="s">
        <v>341</v>
      </c>
      <c r="D240" s="20" t="s">
        <v>194</v>
      </c>
      <c r="E240" s="21" t="s">
        <v>499</v>
      </c>
      <c r="F240" s="21" t="s">
        <v>499</v>
      </c>
      <c r="G240" s="21" t="s">
        <v>499</v>
      </c>
      <c r="H240" s="21" t="s">
        <v>499</v>
      </c>
      <c r="I240" s="34"/>
    </row>
    <row r="241" spans="1:11" ht="19.05" thickTop="1">
      <c r="A241" s="89">
        <f>A238+1</f>
        <v>176</v>
      </c>
      <c r="B241" s="112">
        <v>543</v>
      </c>
      <c r="C241" s="81"/>
      <c r="D241" s="82" t="s">
        <v>342</v>
      </c>
      <c r="E241" s="81" t="s">
        <v>301</v>
      </c>
      <c r="F241" s="83">
        <f>4*135+2*4*9</f>
        <v>612</v>
      </c>
      <c r="G241" s="81"/>
      <c r="H241" s="201"/>
      <c r="I241" s="34"/>
    </row>
    <row r="242" spans="1:11" ht="18.45">
      <c r="A242" s="92">
        <f>A241+1</f>
        <v>177</v>
      </c>
      <c r="B242" s="113">
        <v>544</v>
      </c>
      <c r="C242" s="102"/>
      <c r="D242" s="84" t="s">
        <v>343</v>
      </c>
      <c r="E242" s="102" t="s">
        <v>301</v>
      </c>
      <c r="F242" s="85">
        <v>26244.5</v>
      </c>
      <c r="G242" s="102"/>
      <c r="H242" s="202"/>
      <c r="I242" s="34"/>
    </row>
    <row r="243" spans="1:11" ht="19.05" thickBot="1">
      <c r="A243" s="97">
        <f>A242+1</f>
        <v>178</v>
      </c>
      <c r="B243" s="114">
        <v>545</v>
      </c>
      <c r="C243" s="86"/>
      <c r="D243" s="87" t="s">
        <v>344</v>
      </c>
      <c r="E243" s="86" t="s">
        <v>301</v>
      </c>
      <c r="F243" s="88">
        <v>8100</v>
      </c>
      <c r="G243" s="86"/>
      <c r="H243" s="204"/>
      <c r="I243" s="34"/>
    </row>
    <row r="244" spans="1:11" ht="10.4" thickTop="1" thickBot="1">
      <c r="A244" s="21"/>
      <c r="B244" s="70"/>
      <c r="C244" s="21"/>
      <c r="D244" s="25" t="s">
        <v>520</v>
      </c>
      <c r="E244" s="21" t="s">
        <v>499</v>
      </c>
      <c r="F244" s="21" t="s">
        <v>499</v>
      </c>
      <c r="G244" s="21" t="s">
        <v>499</v>
      </c>
      <c r="H244" s="21"/>
      <c r="I244" s="34"/>
    </row>
    <row r="245" spans="1:11" ht="10.4" thickTop="1" thickBot="1">
      <c r="A245" s="19"/>
      <c r="B245" s="69"/>
      <c r="C245" s="19" t="s">
        <v>345</v>
      </c>
      <c r="D245" s="20" t="s">
        <v>195</v>
      </c>
      <c r="E245" s="21" t="s">
        <v>499</v>
      </c>
      <c r="F245" s="21" t="s">
        <v>499</v>
      </c>
      <c r="G245" s="21" t="s">
        <v>499</v>
      </c>
      <c r="H245" s="21" t="s">
        <v>499</v>
      </c>
      <c r="I245" s="34"/>
    </row>
    <row r="246" spans="1:11" ht="9.8000000000000007" thickTop="1">
      <c r="A246" s="373">
        <f>A243+1</f>
        <v>179</v>
      </c>
      <c r="B246" s="374">
        <v>546</v>
      </c>
      <c r="C246" s="302"/>
      <c r="D246" s="375" t="s">
        <v>909</v>
      </c>
      <c r="E246" s="302" t="s">
        <v>301</v>
      </c>
      <c r="F246" s="376">
        <v>36077</v>
      </c>
      <c r="G246" s="302"/>
      <c r="H246" s="224"/>
      <c r="I246" s="34"/>
    </row>
    <row r="247" spans="1:11">
      <c r="A247" s="377">
        <f>A246+1</f>
        <v>180</v>
      </c>
      <c r="B247" s="378">
        <v>547</v>
      </c>
      <c r="C247" s="299"/>
      <c r="D247" s="379" t="s">
        <v>910</v>
      </c>
      <c r="E247" s="299" t="s">
        <v>301</v>
      </c>
      <c r="F247" s="380">
        <v>6866</v>
      </c>
      <c r="G247" s="299"/>
      <c r="H247" s="225"/>
      <c r="I247" s="34"/>
    </row>
    <row r="248" spans="1:11">
      <c r="A248" s="381">
        <f>A247+1</f>
        <v>181</v>
      </c>
      <c r="B248" s="382">
        <v>548</v>
      </c>
      <c r="C248" s="383"/>
      <c r="D248" s="384" t="s">
        <v>911</v>
      </c>
      <c r="E248" s="383" t="s">
        <v>301</v>
      </c>
      <c r="F248" s="385">
        <f>2664+9180+1420</f>
        <v>13264</v>
      </c>
      <c r="G248" s="383"/>
      <c r="H248" s="386"/>
      <c r="I248" s="34"/>
    </row>
    <row r="249" spans="1:11" ht="9.8000000000000007" thickBot="1">
      <c r="A249" s="387" t="s">
        <v>913</v>
      </c>
      <c r="B249" s="388">
        <v>548</v>
      </c>
      <c r="C249" s="303"/>
      <c r="D249" s="384" t="s">
        <v>912</v>
      </c>
      <c r="E249" s="303" t="s">
        <v>301</v>
      </c>
      <c r="F249" s="389">
        <f>4433</f>
        <v>4433</v>
      </c>
      <c r="G249" s="303"/>
      <c r="H249" s="228"/>
      <c r="I249" s="34"/>
    </row>
    <row r="250" spans="1:11" ht="10.4" thickTop="1" thickBot="1">
      <c r="A250" s="21"/>
      <c r="B250" s="70"/>
      <c r="C250" s="21"/>
      <c r="D250" s="25" t="s">
        <v>521</v>
      </c>
      <c r="E250" s="21" t="s">
        <v>499</v>
      </c>
      <c r="F250" s="21" t="s">
        <v>499</v>
      </c>
      <c r="G250" s="21" t="s">
        <v>499</v>
      </c>
      <c r="H250" s="21"/>
      <c r="I250" s="34"/>
    </row>
    <row r="251" spans="1:11" ht="10.4" thickTop="1" thickBot="1">
      <c r="A251" s="19"/>
      <c r="B251" s="69"/>
      <c r="C251" s="19" t="s">
        <v>346</v>
      </c>
      <c r="D251" s="20" t="s">
        <v>198</v>
      </c>
      <c r="E251" s="21" t="s">
        <v>499</v>
      </c>
      <c r="F251" s="21" t="s">
        <v>499</v>
      </c>
      <c r="G251" s="21" t="s">
        <v>499</v>
      </c>
      <c r="H251" s="21" t="s">
        <v>499</v>
      </c>
      <c r="I251" s="34"/>
    </row>
    <row r="252" spans="1:11" ht="10.4" thickTop="1" thickBot="1">
      <c r="A252" s="360">
        <f>A248+1</f>
        <v>182</v>
      </c>
      <c r="B252" s="361">
        <v>552</v>
      </c>
      <c r="C252" s="364"/>
      <c r="D252" s="390" t="s">
        <v>889</v>
      </c>
      <c r="E252" s="364" t="s">
        <v>301</v>
      </c>
      <c r="F252" s="365">
        <v>23395</v>
      </c>
      <c r="G252" s="364"/>
      <c r="H252" s="223"/>
      <c r="I252" s="34"/>
    </row>
    <row r="253" spans="1:11" ht="10.4" thickTop="1" thickBot="1">
      <c r="A253" s="21"/>
      <c r="B253" s="70"/>
      <c r="C253" s="21"/>
      <c r="D253" s="25" t="s">
        <v>522</v>
      </c>
      <c r="E253" s="21" t="s">
        <v>499</v>
      </c>
      <c r="F253" s="21" t="s">
        <v>499</v>
      </c>
      <c r="G253" s="21" t="s">
        <v>499</v>
      </c>
      <c r="H253" s="21"/>
      <c r="I253" s="34"/>
    </row>
    <row r="254" spans="1:11" ht="10.4" thickTop="1" thickBot="1">
      <c r="A254" s="19"/>
      <c r="B254" s="69"/>
      <c r="C254" s="19" t="s">
        <v>347</v>
      </c>
      <c r="D254" s="20" t="s">
        <v>199</v>
      </c>
      <c r="E254" s="21" t="s">
        <v>499</v>
      </c>
      <c r="F254" s="21" t="s">
        <v>499</v>
      </c>
      <c r="G254" s="21" t="s">
        <v>499</v>
      </c>
      <c r="H254" s="21" t="s">
        <v>499</v>
      </c>
      <c r="I254" s="34"/>
      <c r="K254" s="298"/>
    </row>
    <row r="255" spans="1:11" ht="19.05" thickTop="1">
      <c r="A255" s="373">
        <f>A252+1</f>
        <v>183</v>
      </c>
      <c r="B255" s="374">
        <v>549</v>
      </c>
      <c r="C255" s="302"/>
      <c r="D255" s="375" t="s">
        <v>938</v>
      </c>
      <c r="E255" s="81" t="s">
        <v>301</v>
      </c>
      <c r="F255" s="83">
        <v>14400</v>
      </c>
      <c r="G255" s="302"/>
      <c r="H255" s="224"/>
      <c r="I255" s="34"/>
    </row>
    <row r="256" spans="1:11" ht="24.2" customHeight="1">
      <c r="A256" s="466">
        <f>A255+1</f>
        <v>184</v>
      </c>
      <c r="B256" s="467" t="s">
        <v>843</v>
      </c>
      <c r="C256" s="468"/>
      <c r="D256" s="469" t="s">
        <v>939</v>
      </c>
      <c r="E256" s="281" t="s">
        <v>301</v>
      </c>
      <c r="F256" s="282">
        <v>90</v>
      </c>
      <c r="G256" s="468"/>
      <c r="H256" s="470"/>
      <c r="I256" s="34"/>
    </row>
    <row r="257" spans="1:9" ht="22.5" customHeight="1">
      <c r="A257" s="449">
        <f>A256+1</f>
        <v>185</v>
      </c>
      <c r="B257" s="450">
        <v>550</v>
      </c>
      <c r="C257" s="299"/>
      <c r="D257" s="451" t="s">
        <v>940</v>
      </c>
      <c r="E257" s="102" t="s">
        <v>301</v>
      </c>
      <c r="F257" s="85">
        <v>500</v>
      </c>
      <c r="G257" s="299"/>
      <c r="H257" s="225"/>
      <c r="I257" s="3"/>
    </row>
    <row r="258" spans="1:9" ht="13.25" customHeight="1" thickBot="1">
      <c r="A258" s="387">
        <f>A257+1</f>
        <v>186</v>
      </c>
      <c r="B258" s="388">
        <v>551</v>
      </c>
      <c r="C258" s="303"/>
      <c r="D258" s="458" t="s">
        <v>937</v>
      </c>
      <c r="E258" s="86" t="s">
        <v>301</v>
      </c>
      <c r="F258" s="88">
        <v>13134</v>
      </c>
      <c r="G258" s="303"/>
      <c r="H258" s="228"/>
      <c r="I258" s="3"/>
    </row>
    <row r="259" spans="1:9" ht="10.4" thickTop="1" thickBot="1">
      <c r="A259" s="21"/>
      <c r="B259" s="70"/>
      <c r="C259" s="21"/>
      <c r="D259" s="25" t="s">
        <v>523</v>
      </c>
      <c r="E259" s="21" t="s">
        <v>499</v>
      </c>
      <c r="F259" s="21" t="s">
        <v>499</v>
      </c>
      <c r="G259" s="21" t="s">
        <v>499</v>
      </c>
      <c r="H259" s="21"/>
      <c r="I259" s="34"/>
    </row>
    <row r="260" spans="1:9" ht="10.4" thickTop="1" thickBot="1">
      <c r="A260" s="33"/>
      <c r="B260" s="72"/>
      <c r="C260" s="33"/>
      <c r="D260" s="38" t="s">
        <v>524</v>
      </c>
      <c r="E260" s="13" t="s">
        <v>499</v>
      </c>
      <c r="F260" s="13" t="s">
        <v>499</v>
      </c>
      <c r="G260" s="13" t="s">
        <v>499</v>
      </c>
      <c r="H260" s="18"/>
      <c r="I260" s="3"/>
    </row>
    <row r="261" spans="1:9" ht="10.4" thickTop="1" thickBot="1">
      <c r="A261" s="13"/>
      <c r="B261" s="67"/>
      <c r="C261" s="13" t="s">
        <v>201</v>
      </c>
      <c r="D261" s="18" t="s">
        <v>202</v>
      </c>
      <c r="E261" s="13" t="s">
        <v>499</v>
      </c>
      <c r="F261" s="13" t="s">
        <v>499</v>
      </c>
      <c r="G261" s="13" t="s">
        <v>499</v>
      </c>
      <c r="H261" s="33" t="s">
        <v>499</v>
      </c>
      <c r="I261" s="3"/>
    </row>
    <row r="262" spans="1:9" ht="10.4" thickTop="1" thickBot="1">
      <c r="A262" s="21"/>
      <c r="B262" s="70"/>
      <c r="C262" s="21" t="s">
        <v>348</v>
      </c>
      <c r="D262" s="20" t="s">
        <v>204</v>
      </c>
      <c r="E262" s="21" t="s">
        <v>499</v>
      </c>
      <c r="F262" s="21" t="s">
        <v>499</v>
      </c>
      <c r="G262" s="21" t="s">
        <v>499</v>
      </c>
      <c r="H262" s="21" t="s">
        <v>499</v>
      </c>
      <c r="I262" s="34"/>
    </row>
    <row r="263" spans="1:9" ht="28.25" thickTop="1">
      <c r="A263" s="394">
        <f>A258+1</f>
        <v>187</v>
      </c>
      <c r="B263" s="395">
        <v>553</v>
      </c>
      <c r="C263" s="396"/>
      <c r="D263" s="397" t="s">
        <v>778</v>
      </c>
      <c r="E263" s="302" t="s">
        <v>301</v>
      </c>
      <c r="F263" s="398">
        <v>3569</v>
      </c>
      <c r="G263" s="302"/>
      <c r="H263" s="224"/>
      <c r="I263" s="3"/>
    </row>
    <row r="264" spans="1:9" ht="19.05" thickBot="1">
      <c r="A264" s="399">
        <f>A263+1</f>
        <v>188</v>
      </c>
      <c r="B264" s="400">
        <v>554</v>
      </c>
      <c r="C264" s="401"/>
      <c r="D264" s="402" t="s">
        <v>678</v>
      </c>
      <c r="E264" s="303" t="s">
        <v>301</v>
      </c>
      <c r="F264" s="403">
        <v>2853</v>
      </c>
      <c r="G264" s="303"/>
      <c r="H264" s="228"/>
      <c r="I264" s="34"/>
    </row>
    <row r="265" spans="1:9" ht="10.4" thickTop="1" thickBot="1">
      <c r="A265" s="21"/>
      <c r="B265" s="70"/>
      <c r="C265" s="21"/>
      <c r="D265" s="25" t="s">
        <v>525</v>
      </c>
      <c r="E265" s="21" t="s">
        <v>499</v>
      </c>
      <c r="F265" s="21" t="s">
        <v>499</v>
      </c>
      <c r="G265" s="21" t="s">
        <v>499</v>
      </c>
      <c r="H265" s="21"/>
      <c r="I265" s="34"/>
    </row>
    <row r="266" spans="1:9" ht="10.4" thickTop="1" thickBot="1">
      <c r="A266" s="19"/>
      <c r="B266" s="69"/>
      <c r="C266" s="19" t="s">
        <v>349</v>
      </c>
      <c r="D266" s="20" t="s">
        <v>205</v>
      </c>
      <c r="E266" s="21" t="s">
        <v>499</v>
      </c>
      <c r="F266" s="21" t="s">
        <v>499</v>
      </c>
      <c r="G266" s="21" t="s">
        <v>499</v>
      </c>
      <c r="H266" s="21" t="s">
        <v>499</v>
      </c>
      <c r="I266" s="34"/>
    </row>
    <row r="267" spans="1:9" ht="10.4" thickTop="1" thickBot="1">
      <c r="A267" s="119">
        <f>A264+1</f>
        <v>189</v>
      </c>
      <c r="B267" s="120">
        <v>555</v>
      </c>
      <c r="C267" s="122"/>
      <c r="D267" s="216" t="s">
        <v>350</v>
      </c>
      <c r="E267" s="122" t="s">
        <v>301</v>
      </c>
      <c r="F267" s="123">
        <v>21671</v>
      </c>
      <c r="G267" s="122"/>
      <c r="H267" s="207"/>
      <c r="I267" s="34"/>
    </row>
    <row r="268" spans="1:9" ht="10.4" thickTop="1" thickBot="1">
      <c r="A268" s="21"/>
      <c r="B268" s="70"/>
      <c r="C268" s="21"/>
      <c r="D268" s="25" t="s">
        <v>526</v>
      </c>
      <c r="E268" s="21" t="s">
        <v>499</v>
      </c>
      <c r="F268" s="21" t="s">
        <v>499</v>
      </c>
      <c r="G268" s="21" t="s">
        <v>499</v>
      </c>
      <c r="H268" s="21"/>
      <c r="I268" s="34"/>
    </row>
    <row r="269" spans="1:9" ht="10.4" thickTop="1" thickBot="1">
      <c r="A269" s="19"/>
      <c r="B269" s="69"/>
      <c r="C269" s="19" t="s">
        <v>760</v>
      </c>
      <c r="D269" s="20" t="s">
        <v>212</v>
      </c>
      <c r="E269" s="21" t="s">
        <v>499</v>
      </c>
      <c r="F269" s="21" t="s">
        <v>499</v>
      </c>
      <c r="G269" s="21" t="s">
        <v>499</v>
      </c>
      <c r="H269" s="21" t="s">
        <v>499</v>
      </c>
      <c r="I269" s="34"/>
    </row>
    <row r="270" spans="1:9" ht="10.4" thickTop="1" thickBot="1">
      <c r="A270" s="119">
        <f>A267+1</f>
        <v>190</v>
      </c>
      <c r="B270" s="120">
        <v>556</v>
      </c>
      <c r="C270" s="122"/>
      <c r="D270" s="216" t="s">
        <v>355</v>
      </c>
      <c r="E270" s="122" t="s">
        <v>301</v>
      </c>
      <c r="F270" s="322">
        <v>1250</v>
      </c>
      <c r="G270" s="122"/>
      <c r="H270" s="207"/>
      <c r="I270" s="34"/>
    </row>
    <row r="271" spans="1:9" ht="10.4" thickTop="1" thickBot="1">
      <c r="A271" s="21"/>
      <c r="B271" s="70"/>
      <c r="C271" s="21"/>
      <c r="D271" s="25" t="s">
        <v>529</v>
      </c>
      <c r="E271" s="21" t="s">
        <v>499</v>
      </c>
      <c r="F271" s="21" t="s">
        <v>499</v>
      </c>
      <c r="G271" s="21" t="s">
        <v>499</v>
      </c>
      <c r="H271" s="21"/>
      <c r="I271" s="34"/>
    </row>
    <row r="272" spans="1:9" ht="10.4" thickTop="1" thickBot="1">
      <c r="A272" s="19"/>
      <c r="B272" s="69"/>
      <c r="C272" s="19" t="s">
        <v>351</v>
      </c>
      <c r="D272" s="20" t="s">
        <v>208</v>
      </c>
      <c r="E272" s="21" t="s">
        <v>499</v>
      </c>
      <c r="F272" s="21" t="s">
        <v>499</v>
      </c>
      <c r="G272" s="21" t="s">
        <v>499</v>
      </c>
      <c r="H272" s="21" t="s">
        <v>499</v>
      </c>
      <c r="I272" s="34"/>
    </row>
    <row r="273" spans="1:18" ht="19.05" thickTop="1">
      <c r="A273" s="89">
        <f>A270+1</f>
        <v>191</v>
      </c>
      <c r="B273" s="112">
        <v>557</v>
      </c>
      <c r="C273" s="81"/>
      <c r="D273" s="217" t="s">
        <v>352</v>
      </c>
      <c r="E273" s="81" t="s">
        <v>301</v>
      </c>
      <c r="F273" s="83">
        <v>26978</v>
      </c>
      <c r="G273" s="81"/>
      <c r="H273" s="201"/>
      <c r="I273" s="34"/>
    </row>
    <row r="274" spans="1:18" ht="19.05" thickBot="1">
      <c r="A274" s="97">
        <f>A273+1</f>
        <v>192</v>
      </c>
      <c r="B274" s="114">
        <v>558</v>
      </c>
      <c r="C274" s="86"/>
      <c r="D274" s="205" t="s">
        <v>353</v>
      </c>
      <c r="E274" s="86" t="s">
        <v>301</v>
      </c>
      <c r="F274" s="88">
        <v>14897</v>
      </c>
      <c r="G274" s="86"/>
      <c r="H274" s="204"/>
      <c r="I274" s="34"/>
    </row>
    <row r="275" spans="1:18" ht="10.4" thickTop="1" thickBot="1">
      <c r="A275" s="21"/>
      <c r="B275" s="70"/>
      <c r="C275" s="21"/>
      <c r="D275" s="25" t="s">
        <v>527</v>
      </c>
      <c r="E275" s="21" t="s">
        <v>499</v>
      </c>
      <c r="F275" s="21" t="s">
        <v>499</v>
      </c>
      <c r="G275" s="21" t="s">
        <v>499</v>
      </c>
      <c r="H275" s="21"/>
      <c r="I275" s="34"/>
    </row>
    <row r="276" spans="1:18" ht="10.4" thickTop="1" thickBot="1">
      <c r="A276" s="19"/>
      <c r="B276" s="69"/>
      <c r="C276" s="19" t="s">
        <v>354</v>
      </c>
      <c r="D276" s="20" t="s">
        <v>211</v>
      </c>
      <c r="E276" s="21" t="s">
        <v>499</v>
      </c>
      <c r="F276" s="21" t="s">
        <v>499</v>
      </c>
      <c r="G276" s="21" t="s">
        <v>499</v>
      </c>
      <c r="H276" s="21" t="s">
        <v>499</v>
      </c>
      <c r="I276" s="34"/>
    </row>
    <row r="277" spans="1:18" ht="19.600000000000001" thickTop="1" thickBot="1">
      <c r="A277" s="218">
        <f>A274+1</f>
        <v>193</v>
      </c>
      <c r="B277" s="219">
        <v>559</v>
      </c>
      <c r="C277" s="220"/>
      <c r="D277" s="221" t="s">
        <v>721</v>
      </c>
      <c r="E277" s="122" t="s">
        <v>301</v>
      </c>
      <c r="F277" s="222">
        <v>2500</v>
      </c>
      <c r="G277" s="122"/>
      <c r="H277" s="223"/>
      <c r="I277" s="34"/>
    </row>
    <row r="278" spans="1:18" ht="10.4" thickTop="1" thickBot="1">
      <c r="A278" s="21"/>
      <c r="B278" s="70"/>
      <c r="C278" s="21"/>
      <c r="D278" s="25" t="s">
        <v>528</v>
      </c>
      <c r="E278" s="21" t="s">
        <v>499</v>
      </c>
      <c r="F278" s="21" t="s">
        <v>499</v>
      </c>
      <c r="G278" s="21" t="s">
        <v>499</v>
      </c>
      <c r="H278" s="21"/>
      <c r="I278" s="34"/>
    </row>
    <row r="279" spans="1:18" ht="10.4" thickTop="1" thickBot="1">
      <c r="A279" s="19"/>
      <c r="B279" s="69"/>
      <c r="C279" s="19" t="s">
        <v>844</v>
      </c>
      <c r="D279" s="20" t="s">
        <v>761</v>
      </c>
      <c r="E279" s="21" t="s">
        <v>499</v>
      </c>
      <c r="F279" s="21" t="s">
        <v>499</v>
      </c>
      <c r="G279" s="21" t="s">
        <v>499</v>
      </c>
      <c r="H279" s="21" t="s">
        <v>499</v>
      </c>
      <c r="I279" s="34"/>
    </row>
    <row r="280" spans="1:18" ht="19.600000000000001" thickTop="1" thickBot="1">
      <c r="A280" s="288">
        <f>A277+1</f>
        <v>194</v>
      </c>
      <c r="B280" s="289">
        <v>797</v>
      </c>
      <c r="C280" s="165"/>
      <c r="D280" s="295" t="s">
        <v>779</v>
      </c>
      <c r="E280" s="165" t="s">
        <v>301</v>
      </c>
      <c r="F280" s="166">
        <v>14926</v>
      </c>
      <c r="G280" s="165"/>
      <c r="H280" s="290"/>
      <c r="I280" s="34"/>
    </row>
    <row r="281" spans="1:18" ht="10.4" thickTop="1" thickBot="1">
      <c r="A281" s="21"/>
      <c r="B281" s="70"/>
      <c r="C281" s="21"/>
      <c r="D281" s="25" t="s">
        <v>762</v>
      </c>
      <c r="E281" s="21" t="s">
        <v>499</v>
      </c>
      <c r="F281" s="21" t="s">
        <v>499</v>
      </c>
      <c r="G281" s="21" t="s">
        <v>499</v>
      </c>
      <c r="H281" s="21"/>
      <c r="I281" s="34"/>
    </row>
    <row r="282" spans="1:18" ht="10.4" thickTop="1" thickBot="1">
      <c r="A282" s="13"/>
      <c r="B282" s="67"/>
      <c r="C282" s="13"/>
      <c r="D282" s="16" t="s">
        <v>531</v>
      </c>
      <c r="E282" s="13" t="s">
        <v>499</v>
      </c>
      <c r="F282" s="13" t="s">
        <v>499</v>
      </c>
      <c r="G282" s="13" t="s">
        <v>499</v>
      </c>
      <c r="H282" s="33"/>
      <c r="I282" s="3"/>
    </row>
    <row r="283" spans="1:18" ht="10.4" thickTop="1" thickBot="1">
      <c r="A283" s="13"/>
      <c r="B283" s="67"/>
      <c r="C283" s="13" t="s">
        <v>214</v>
      </c>
      <c r="D283" s="291" t="s">
        <v>215</v>
      </c>
      <c r="E283" s="13" t="s">
        <v>499</v>
      </c>
      <c r="F283" s="13" t="s">
        <v>499</v>
      </c>
      <c r="G283" s="13" t="s">
        <v>499</v>
      </c>
      <c r="H283" s="33" t="s">
        <v>499</v>
      </c>
      <c r="I283" s="34"/>
    </row>
    <row r="284" spans="1:18" ht="19.600000000000001" thickTop="1" thickBot="1">
      <c r="A284" s="19"/>
      <c r="B284" s="69"/>
      <c r="C284" s="21" t="s">
        <v>367</v>
      </c>
      <c r="D284" s="20" t="s">
        <v>216</v>
      </c>
      <c r="E284" s="21" t="s">
        <v>499</v>
      </c>
      <c r="F284" s="21" t="s">
        <v>499</v>
      </c>
      <c r="G284" s="21" t="s">
        <v>499</v>
      </c>
      <c r="H284" s="21" t="s">
        <v>499</v>
      </c>
      <c r="I284" s="34"/>
    </row>
    <row r="285" spans="1:18" ht="9.8000000000000007" thickTop="1">
      <c r="A285" s="306">
        <f>A280+1</f>
        <v>195</v>
      </c>
      <c r="B285" s="307">
        <v>560</v>
      </c>
      <c r="C285" s="308"/>
      <c r="D285" s="309" t="s">
        <v>168</v>
      </c>
      <c r="E285" s="310" t="s">
        <v>301</v>
      </c>
      <c r="F285" s="321">
        <f>60%*18645</f>
        <v>11187</v>
      </c>
      <c r="G285" s="302"/>
      <c r="H285" s="224"/>
      <c r="I285" s="3"/>
    </row>
    <row r="286" spans="1:18">
      <c r="A286" s="311">
        <f>A285+1</f>
        <v>196</v>
      </c>
      <c r="B286" s="312">
        <v>561</v>
      </c>
      <c r="C286" s="313"/>
      <c r="D286" s="314" t="s">
        <v>368</v>
      </c>
      <c r="E286" s="315" t="s">
        <v>301</v>
      </c>
      <c r="F286" s="320">
        <f>40%*18645</f>
        <v>7458</v>
      </c>
      <c r="G286" s="299"/>
      <c r="H286" s="300"/>
      <c r="I286" s="3"/>
    </row>
    <row r="287" spans="1:18" s="301" customFormat="1">
      <c r="A287" s="311">
        <f>A286+1</f>
        <v>197</v>
      </c>
      <c r="B287" s="312">
        <v>562</v>
      </c>
      <c r="C287" s="313"/>
      <c r="D287" s="318" t="s">
        <v>786</v>
      </c>
      <c r="E287" s="315" t="s">
        <v>301</v>
      </c>
      <c r="F287" s="320">
        <v>1250</v>
      </c>
      <c r="G287" s="304"/>
      <c r="H287" s="305"/>
      <c r="I287" s="357"/>
      <c r="J287" s="357"/>
      <c r="K287" s="357"/>
      <c r="L287" s="357"/>
      <c r="M287" s="358"/>
      <c r="N287" s="357"/>
      <c r="O287" s="357"/>
      <c r="P287" s="357"/>
      <c r="Q287" s="357"/>
      <c r="R287" s="357"/>
    </row>
    <row r="288" spans="1:18" ht="9.8000000000000007" thickBot="1">
      <c r="A288" s="213">
        <f>A287+1</f>
        <v>198</v>
      </c>
      <c r="B288" s="214">
        <v>563</v>
      </c>
      <c r="C288" s="98"/>
      <c r="D288" s="99" t="s">
        <v>369</v>
      </c>
      <c r="E288" s="86" t="s">
        <v>301</v>
      </c>
      <c r="F288" s="101">
        <v>80</v>
      </c>
      <c r="G288" s="303"/>
      <c r="H288" s="228"/>
      <c r="I288" s="3"/>
    </row>
    <row r="289" spans="1:9" ht="10.4" thickTop="1" thickBot="1">
      <c r="A289" s="21"/>
      <c r="B289" s="70"/>
      <c r="C289" s="21"/>
      <c r="D289" s="25" t="s">
        <v>532</v>
      </c>
      <c r="E289" s="21" t="s">
        <v>499</v>
      </c>
      <c r="F289" s="21" t="s">
        <v>499</v>
      </c>
      <c r="G289" s="21" t="s">
        <v>499</v>
      </c>
      <c r="H289" s="21"/>
      <c r="I289" s="3"/>
    </row>
    <row r="290" spans="1:9" ht="10.4" thickTop="1" thickBot="1">
      <c r="A290" s="13"/>
      <c r="B290" s="67"/>
      <c r="C290" s="13" t="s">
        <v>217</v>
      </c>
      <c r="D290" s="18" t="s">
        <v>218</v>
      </c>
      <c r="E290" s="13" t="s">
        <v>499</v>
      </c>
      <c r="F290" s="13" t="s">
        <v>499</v>
      </c>
      <c r="G290" s="13" t="s">
        <v>499</v>
      </c>
      <c r="H290" s="33" t="s">
        <v>499</v>
      </c>
      <c r="I290" s="3"/>
    </row>
    <row r="291" spans="1:9" ht="10.4" thickTop="1" thickBot="1">
      <c r="A291" s="19"/>
      <c r="B291" s="69"/>
      <c r="C291" s="19" t="s">
        <v>370</v>
      </c>
      <c r="D291" s="36" t="s">
        <v>219</v>
      </c>
      <c r="E291" s="21" t="s">
        <v>499</v>
      </c>
      <c r="F291" s="21" t="s">
        <v>499</v>
      </c>
      <c r="G291" s="21" t="s">
        <v>499</v>
      </c>
      <c r="H291" s="21" t="s">
        <v>499</v>
      </c>
      <c r="I291" s="3"/>
    </row>
    <row r="292" spans="1:9" ht="9.8000000000000007" thickTop="1">
      <c r="A292" s="210">
        <f>A288+1</f>
        <v>199</v>
      </c>
      <c r="B292" s="211">
        <v>564</v>
      </c>
      <c r="C292" s="90"/>
      <c r="D292" s="212" t="s">
        <v>371</v>
      </c>
      <c r="E292" s="81" t="s">
        <v>301</v>
      </c>
      <c r="F292" s="91">
        <f>1380*0.24</f>
        <v>331.2</v>
      </c>
      <c r="G292" s="81"/>
      <c r="H292" s="201"/>
      <c r="I292" s="35"/>
    </row>
    <row r="293" spans="1:9">
      <c r="A293" s="208">
        <f>A292+1</f>
        <v>200</v>
      </c>
      <c r="B293" s="209">
        <v>565</v>
      </c>
      <c r="C293" s="95"/>
      <c r="D293" s="227" t="s">
        <v>372</v>
      </c>
      <c r="E293" s="102" t="s">
        <v>301</v>
      </c>
      <c r="F293" s="96">
        <f>380*0.12+4*38*0.12</f>
        <v>63.84</v>
      </c>
      <c r="G293" s="102"/>
      <c r="H293" s="202"/>
      <c r="I293" s="3"/>
    </row>
    <row r="294" spans="1:9">
      <c r="A294" s="208">
        <f t="shared" ref="A294:A299" si="13">A293+1</f>
        <v>201</v>
      </c>
      <c r="B294" s="209">
        <v>566</v>
      </c>
      <c r="C294" s="95"/>
      <c r="D294" s="227" t="s">
        <v>373</v>
      </c>
      <c r="E294" s="102" t="s">
        <v>301</v>
      </c>
      <c r="F294" s="96">
        <f>2*1300*0.12</f>
        <v>312</v>
      </c>
      <c r="G294" s="102"/>
      <c r="H294" s="202"/>
      <c r="I294" s="3"/>
    </row>
    <row r="295" spans="1:9">
      <c r="A295" s="208">
        <f t="shared" si="13"/>
        <v>202</v>
      </c>
      <c r="B295" s="209">
        <v>567</v>
      </c>
      <c r="C295" s="95"/>
      <c r="D295" s="227" t="s">
        <v>374</v>
      </c>
      <c r="E295" s="102" t="s">
        <v>301</v>
      </c>
      <c r="F295" s="96">
        <f>600*0.12</f>
        <v>72</v>
      </c>
      <c r="G295" s="102"/>
      <c r="H295" s="202"/>
      <c r="I295" s="3"/>
    </row>
    <row r="296" spans="1:9">
      <c r="A296" s="208">
        <f t="shared" si="13"/>
        <v>203</v>
      </c>
      <c r="B296" s="209">
        <v>568</v>
      </c>
      <c r="C296" s="95"/>
      <c r="D296" s="227" t="s">
        <v>375</v>
      </c>
      <c r="E296" s="102" t="s">
        <v>301</v>
      </c>
      <c r="F296" s="96">
        <f>36*0.18+50*0.06+2700*0.04</f>
        <v>117.48</v>
      </c>
      <c r="G296" s="102"/>
      <c r="H296" s="202"/>
      <c r="I296" s="3"/>
    </row>
    <row r="297" spans="1:9">
      <c r="A297" s="208">
        <f t="shared" si="13"/>
        <v>204</v>
      </c>
      <c r="B297" s="209">
        <v>569</v>
      </c>
      <c r="C297" s="95"/>
      <c r="D297" s="227" t="s">
        <v>169</v>
      </c>
      <c r="E297" s="102" t="s">
        <v>301</v>
      </c>
      <c r="F297" s="96">
        <f>23*0.5*6+150*0.5*4+85*0.5+80*0.2625+120*0.375</f>
        <v>477.5</v>
      </c>
      <c r="G297" s="102"/>
      <c r="H297" s="202"/>
      <c r="I297" s="3"/>
    </row>
    <row r="298" spans="1:9">
      <c r="A298" s="208">
        <f t="shared" si="13"/>
        <v>205</v>
      </c>
      <c r="B298" s="209">
        <v>570</v>
      </c>
      <c r="C298" s="95"/>
      <c r="D298" s="227" t="s">
        <v>376</v>
      </c>
      <c r="E298" s="102" t="s">
        <v>301</v>
      </c>
      <c r="F298" s="96">
        <f>2*1.21+5*4.15+8*1.325+520*0.38+28*1.1+108*0.662+4*3*0.232</f>
        <v>336.45000000000005</v>
      </c>
      <c r="G298" s="102"/>
      <c r="H298" s="202"/>
      <c r="I298" s="3"/>
    </row>
    <row r="299" spans="1:9" ht="19.05" thickBot="1">
      <c r="A299" s="213">
        <f t="shared" si="13"/>
        <v>206</v>
      </c>
      <c r="B299" s="214">
        <v>571</v>
      </c>
      <c r="C299" s="100"/>
      <c r="D299" s="275" t="s">
        <v>170</v>
      </c>
      <c r="E299" s="86" t="s">
        <v>301</v>
      </c>
      <c r="F299" s="101">
        <v>75</v>
      </c>
      <c r="G299" s="86"/>
      <c r="H299" s="228"/>
      <c r="I299" s="3"/>
    </row>
    <row r="300" spans="1:9" ht="10.4" thickTop="1" thickBot="1">
      <c r="A300" s="21"/>
      <c r="B300" s="70"/>
      <c r="C300" s="21"/>
      <c r="D300" s="25" t="s">
        <v>533</v>
      </c>
      <c r="E300" s="21" t="s">
        <v>499</v>
      </c>
      <c r="F300" s="21" t="s">
        <v>499</v>
      </c>
      <c r="G300" s="21" t="s">
        <v>499</v>
      </c>
      <c r="H300" s="21"/>
      <c r="I300" s="3"/>
    </row>
    <row r="301" spans="1:9" ht="10.4" thickTop="1" thickBot="1">
      <c r="A301" s="19"/>
      <c r="B301" s="69"/>
      <c r="C301" s="19" t="s">
        <v>377</v>
      </c>
      <c r="D301" s="36" t="s">
        <v>220</v>
      </c>
      <c r="E301" s="21" t="s">
        <v>499</v>
      </c>
      <c r="F301" s="21" t="s">
        <v>499</v>
      </c>
      <c r="G301" s="21" t="s">
        <v>499</v>
      </c>
      <c r="H301" s="21" t="s">
        <v>499</v>
      </c>
      <c r="I301" s="3"/>
    </row>
    <row r="302" spans="1:9" ht="9.8000000000000007" thickTop="1">
      <c r="A302" s="210">
        <f>A299+1</f>
        <v>207</v>
      </c>
      <c r="B302" s="211">
        <v>572</v>
      </c>
      <c r="C302" s="90"/>
      <c r="D302" s="212" t="s">
        <v>171</v>
      </c>
      <c r="E302" s="90" t="s">
        <v>280</v>
      </c>
      <c r="F302" s="91">
        <v>220</v>
      </c>
      <c r="G302" s="81"/>
      <c r="H302" s="201"/>
      <c r="I302" s="3"/>
    </row>
    <row r="303" spans="1:9">
      <c r="A303" s="208">
        <f>A302+1</f>
        <v>208</v>
      </c>
      <c r="B303" s="209">
        <v>573</v>
      </c>
      <c r="C303" s="95"/>
      <c r="D303" s="227" t="s">
        <v>172</v>
      </c>
      <c r="E303" s="95" t="s">
        <v>280</v>
      </c>
      <c r="F303" s="96">
        <v>50</v>
      </c>
      <c r="G303" s="102"/>
      <c r="H303" s="202"/>
      <c r="I303" s="3"/>
    </row>
    <row r="304" spans="1:9">
      <c r="A304" s="208">
        <f t="shared" ref="A304:A309" si="14">A303+1</f>
        <v>209</v>
      </c>
      <c r="B304" s="209">
        <v>574</v>
      </c>
      <c r="C304" s="95"/>
      <c r="D304" s="227" t="s">
        <v>173</v>
      </c>
      <c r="E304" s="95" t="s">
        <v>280</v>
      </c>
      <c r="F304" s="96">
        <v>85</v>
      </c>
      <c r="G304" s="102"/>
      <c r="H304" s="202"/>
      <c r="I304" s="3"/>
    </row>
    <row r="305" spans="1:9">
      <c r="A305" s="208">
        <f t="shared" si="14"/>
        <v>210</v>
      </c>
      <c r="B305" s="209">
        <v>575</v>
      </c>
      <c r="C305" s="95"/>
      <c r="D305" s="227" t="s">
        <v>174</v>
      </c>
      <c r="E305" s="95" t="s">
        <v>280</v>
      </c>
      <c r="F305" s="96">
        <v>120</v>
      </c>
      <c r="G305" s="102"/>
      <c r="H305" s="202"/>
      <c r="I305" s="3"/>
    </row>
    <row r="306" spans="1:9">
      <c r="A306" s="208">
        <f t="shared" si="14"/>
        <v>211</v>
      </c>
      <c r="B306" s="209">
        <v>576</v>
      </c>
      <c r="C306" s="95"/>
      <c r="D306" s="227" t="s">
        <v>175</v>
      </c>
      <c r="E306" s="95" t="s">
        <v>280</v>
      </c>
      <c r="F306" s="96">
        <v>52</v>
      </c>
      <c r="G306" s="102"/>
      <c r="H306" s="202"/>
      <c r="I306" s="3"/>
    </row>
    <row r="307" spans="1:9">
      <c r="A307" s="208">
        <f t="shared" si="14"/>
        <v>212</v>
      </c>
      <c r="B307" s="209">
        <v>577</v>
      </c>
      <c r="C307" s="95"/>
      <c r="D307" s="227" t="s">
        <v>176</v>
      </c>
      <c r="E307" s="95" t="s">
        <v>280</v>
      </c>
      <c r="F307" s="96">
        <v>6</v>
      </c>
      <c r="G307" s="102"/>
      <c r="H307" s="202"/>
      <c r="I307" s="3"/>
    </row>
    <row r="308" spans="1:9">
      <c r="A308" s="208">
        <f t="shared" si="14"/>
        <v>213</v>
      </c>
      <c r="B308" s="209">
        <v>578</v>
      </c>
      <c r="C308" s="95"/>
      <c r="D308" s="227" t="s">
        <v>177</v>
      </c>
      <c r="E308" s="95" t="s">
        <v>280</v>
      </c>
      <c r="F308" s="96">
        <v>10</v>
      </c>
      <c r="G308" s="102"/>
      <c r="H308" s="202"/>
      <c r="I308" s="3"/>
    </row>
    <row r="309" spans="1:9" ht="19.05" thickBot="1">
      <c r="A309" s="213">
        <f t="shared" si="14"/>
        <v>214</v>
      </c>
      <c r="B309" s="214">
        <v>579</v>
      </c>
      <c r="C309" s="100"/>
      <c r="D309" s="215" t="s">
        <v>178</v>
      </c>
      <c r="E309" s="100" t="s">
        <v>305</v>
      </c>
      <c r="F309" s="101">
        <v>4</v>
      </c>
      <c r="G309" s="86"/>
      <c r="H309" s="204"/>
      <c r="I309" s="3"/>
    </row>
    <row r="310" spans="1:9" ht="10.4" thickTop="1" thickBot="1">
      <c r="A310" s="21"/>
      <c r="B310" s="70"/>
      <c r="C310" s="21"/>
      <c r="D310" s="25" t="s">
        <v>534</v>
      </c>
      <c r="E310" s="21" t="s">
        <v>499</v>
      </c>
      <c r="F310" s="21" t="s">
        <v>499</v>
      </c>
      <c r="G310" s="21" t="s">
        <v>499</v>
      </c>
      <c r="H310" s="21"/>
      <c r="I310" s="3"/>
    </row>
    <row r="311" spans="1:9" ht="19.600000000000001" thickTop="1" thickBot="1">
      <c r="A311" s="19"/>
      <c r="B311" s="69"/>
      <c r="C311" s="21" t="s">
        <v>781</v>
      </c>
      <c r="D311" s="36" t="s">
        <v>221</v>
      </c>
      <c r="E311" s="21" t="s">
        <v>499</v>
      </c>
      <c r="F311" s="21" t="s">
        <v>499</v>
      </c>
      <c r="G311" s="21" t="s">
        <v>499</v>
      </c>
      <c r="H311" s="21" t="s">
        <v>499</v>
      </c>
      <c r="I311" s="3"/>
    </row>
    <row r="312" spans="1:9" ht="10.95" thickTop="1">
      <c r="A312" s="210">
        <f>A309+1</f>
        <v>215</v>
      </c>
      <c r="B312" s="211">
        <v>580</v>
      </c>
      <c r="C312" s="296" t="s">
        <v>780</v>
      </c>
      <c r="D312" s="292" t="s">
        <v>179</v>
      </c>
      <c r="E312" s="90" t="s">
        <v>280</v>
      </c>
      <c r="F312" s="91">
        <v>75</v>
      </c>
      <c r="G312" s="81"/>
      <c r="H312" s="201"/>
      <c r="I312" s="37"/>
    </row>
    <row r="313" spans="1:9" ht="10.4">
      <c r="A313" s="92">
        <f>A312+1</f>
        <v>216</v>
      </c>
      <c r="B313" s="209">
        <v>581</v>
      </c>
      <c r="C313" s="297" t="s">
        <v>780</v>
      </c>
      <c r="D313" s="293" t="s">
        <v>739</v>
      </c>
      <c r="E313" s="102" t="s">
        <v>303</v>
      </c>
      <c r="F313" s="85">
        <v>910</v>
      </c>
      <c r="G313" s="102"/>
      <c r="H313" s="202"/>
      <c r="I313" s="37"/>
    </row>
    <row r="314" spans="1:9" ht="10.4">
      <c r="A314" s="92">
        <f t="shared" ref="A314:A317" si="15">A313+1</f>
        <v>217</v>
      </c>
      <c r="B314" s="209">
        <v>582</v>
      </c>
      <c r="C314" s="297" t="s">
        <v>780</v>
      </c>
      <c r="D314" s="293" t="s">
        <v>738</v>
      </c>
      <c r="E314" s="153" t="s">
        <v>303</v>
      </c>
      <c r="F314" s="154">
        <v>510</v>
      </c>
      <c r="G314" s="151"/>
      <c r="H314" s="202"/>
      <c r="I314" s="3"/>
    </row>
    <row r="315" spans="1:9" ht="10.4">
      <c r="A315" s="92">
        <f t="shared" si="15"/>
        <v>218</v>
      </c>
      <c r="B315" s="209">
        <v>583</v>
      </c>
      <c r="C315" s="297" t="s">
        <v>780</v>
      </c>
      <c r="D315" s="293" t="s">
        <v>740</v>
      </c>
      <c r="E315" s="102" t="s">
        <v>303</v>
      </c>
      <c r="F315" s="85">
        <v>30</v>
      </c>
      <c r="G315" s="102"/>
      <c r="H315" s="202"/>
      <c r="I315" s="3"/>
    </row>
    <row r="316" spans="1:9" ht="10.4">
      <c r="A316" s="92">
        <f t="shared" si="15"/>
        <v>219</v>
      </c>
      <c r="B316" s="209">
        <v>584</v>
      </c>
      <c r="C316" s="297" t="s">
        <v>780</v>
      </c>
      <c r="D316" s="293" t="s">
        <v>871</v>
      </c>
      <c r="E316" s="102" t="s">
        <v>303</v>
      </c>
      <c r="F316" s="85">
        <v>750</v>
      </c>
      <c r="G316" s="102"/>
      <c r="H316" s="202"/>
      <c r="I316" s="3"/>
    </row>
    <row r="317" spans="1:9" ht="10.4">
      <c r="A317" s="92">
        <f t="shared" si="15"/>
        <v>220</v>
      </c>
      <c r="B317" s="209">
        <v>585</v>
      </c>
      <c r="C317" s="297" t="s">
        <v>780</v>
      </c>
      <c r="D317" s="293" t="s">
        <v>872</v>
      </c>
      <c r="E317" s="102" t="s">
        <v>303</v>
      </c>
      <c r="F317" s="85">
        <v>390</v>
      </c>
      <c r="G317" s="102"/>
      <c r="H317" s="202"/>
      <c r="I317" s="37"/>
    </row>
    <row r="318" spans="1:9" ht="10.95" thickBot="1">
      <c r="A318" s="97">
        <f>A317+1</f>
        <v>221</v>
      </c>
      <c r="B318" s="214">
        <v>586</v>
      </c>
      <c r="C318" s="174" t="s">
        <v>378</v>
      </c>
      <c r="D318" s="294" t="s">
        <v>741</v>
      </c>
      <c r="E318" s="86" t="s">
        <v>303</v>
      </c>
      <c r="F318" s="88">
        <v>320</v>
      </c>
      <c r="G318" s="86"/>
      <c r="H318" s="204"/>
      <c r="I318" s="37"/>
    </row>
    <row r="319" spans="1:9" ht="10.4" thickTop="1" thickBot="1">
      <c r="A319" s="21"/>
      <c r="B319" s="70"/>
      <c r="C319" s="21"/>
      <c r="D319" s="25" t="s">
        <v>567</v>
      </c>
      <c r="E319" s="21" t="s">
        <v>499</v>
      </c>
      <c r="F319" s="21" t="s">
        <v>499</v>
      </c>
      <c r="G319" s="21" t="s">
        <v>499</v>
      </c>
      <c r="H319" s="21"/>
      <c r="I319" s="37"/>
    </row>
    <row r="320" spans="1:9" ht="10.4" thickTop="1" thickBot="1">
      <c r="A320" s="21"/>
      <c r="B320" s="70"/>
      <c r="C320" s="19" t="s">
        <v>379</v>
      </c>
      <c r="D320" s="20" t="s">
        <v>222</v>
      </c>
      <c r="E320" s="21" t="s">
        <v>499</v>
      </c>
      <c r="F320" s="21" t="s">
        <v>499</v>
      </c>
      <c r="G320" s="21" t="s">
        <v>499</v>
      </c>
      <c r="H320" s="21" t="s">
        <v>499</v>
      </c>
      <c r="I320" s="37"/>
    </row>
    <row r="321" spans="1:9" ht="46.65" thickTop="1">
      <c r="A321" s="130">
        <f>A318+1</f>
        <v>222</v>
      </c>
      <c r="B321" s="131" t="s">
        <v>845</v>
      </c>
      <c r="C321" s="148"/>
      <c r="D321" s="82" t="s">
        <v>597</v>
      </c>
      <c r="E321" s="148" t="s">
        <v>356</v>
      </c>
      <c r="F321" s="149">
        <v>6100</v>
      </c>
      <c r="G321" s="132"/>
      <c r="H321" s="230"/>
      <c r="I321" s="37"/>
    </row>
    <row r="322" spans="1:9" ht="46.1">
      <c r="A322" s="135">
        <f>A321+1</f>
        <v>223</v>
      </c>
      <c r="B322" s="136" t="s">
        <v>846</v>
      </c>
      <c r="C322" s="153"/>
      <c r="D322" s="84" t="s">
        <v>599</v>
      </c>
      <c r="E322" s="153" t="s">
        <v>356</v>
      </c>
      <c r="F322" s="154">
        <v>1915</v>
      </c>
      <c r="G322" s="32"/>
      <c r="H322" s="231"/>
      <c r="I322" s="37"/>
    </row>
    <row r="323" spans="1:9" ht="46.1">
      <c r="A323" s="135">
        <f t="shared" ref="A323:A341" si="16">A322+1</f>
        <v>224</v>
      </c>
      <c r="B323" s="136" t="s">
        <v>847</v>
      </c>
      <c r="C323" s="153"/>
      <c r="D323" s="84" t="s">
        <v>598</v>
      </c>
      <c r="E323" s="153" t="s">
        <v>356</v>
      </c>
      <c r="F323" s="154">
        <v>106</v>
      </c>
      <c r="G323" s="32"/>
      <c r="H323" s="231"/>
      <c r="I323" s="37"/>
    </row>
    <row r="324" spans="1:9">
      <c r="A324" s="135">
        <f t="shared" si="16"/>
        <v>225</v>
      </c>
      <c r="B324" s="136" t="s">
        <v>848</v>
      </c>
      <c r="C324" s="153"/>
      <c r="D324" s="84" t="s">
        <v>181</v>
      </c>
      <c r="E324" s="153" t="s">
        <v>356</v>
      </c>
      <c r="F324" s="154">
        <v>20</v>
      </c>
      <c r="G324" s="32"/>
      <c r="H324" s="231"/>
      <c r="I324" s="37"/>
    </row>
    <row r="325" spans="1:9">
      <c r="A325" s="135">
        <f t="shared" si="16"/>
        <v>226</v>
      </c>
      <c r="B325" s="136">
        <v>599</v>
      </c>
      <c r="C325" s="153"/>
      <c r="D325" s="84" t="s">
        <v>180</v>
      </c>
      <c r="E325" s="153" t="s">
        <v>356</v>
      </c>
      <c r="F325" s="154">
        <v>20</v>
      </c>
      <c r="G325" s="32"/>
      <c r="H325" s="231"/>
      <c r="I325" s="37"/>
    </row>
    <row r="326" spans="1:9">
      <c r="A326" s="135">
        <f t="shared" si="16"/>
        <v>227</v>
      </c>
      <c r="B326" s="136">
        <v>590</v>
      </c>
      <c r="C326" s="153"/>
      <c r="D326" s="84" t="s">
        <v>592</v>
      </c>
      <c r="E326" s="153" t="s">
        <v>356</v>
      </c>
      <c r="F326" s="154">
        <v>1064.5</v>
      </c>
      <c r="G326" s="32"/>
      <c r="H326" s="231"/>
      <c r="I326" s="29"/>
    </row>
    <row r="327" spans="1:9">
      <c r="A327" s="135">
        <f t="shared" si="16"/>
        <v>228</v>
      </c>
      <c r="B327" s="136">
        <v>591</v>
      </c>
      <c r="C327" s="153"/>
      <c r="D327" s="84" t="s">
        <v>593</v>
      </c>
      <c r="E327" s="153" t="s">
        <v>356</v>
      </c>
      <c r="F327" s="154">
        <v>203</v>
      </c>
      <c r="G327" s="32"/>
      <c r="H327" s="231"/>
      <c r="I327" s="29"/>
    </row>
    <row r="328" spans="1:9">
      <c r="A328" s="135">
        <f t="shared" si="16"/>
        <v>229</v>
      </c>
      <c r="B328" s="136" t="s">
        <v>850</v>
      </c>
      <c r="C328" s="153"/>
      <c r="D328" s="84" t="s">
        <v>600</v>
      </c>
      <c r="E328" s="153" t="s">
        <v>303</v>
      </c>
      <c r="F328" s="154">
        <v>2011.5</v>
      </c>
      <c r="G328" s="32"/>
      <c r="H328" s="231"/>
      <c r="I328" s="29"/>
    </row>
    <row r="329" spans="1:9">
      <c r="A329" s="135">
        <f t="shared" si="16"/>
        <v>230</v>
      </c>
      <c r="B329" s="136">
        <v>611</v>
      </c>
      <c r="C329" s="153"/>
      <c r="D329" s="84" t="s">
        <v>603</v>
      </c>
      <c r="E329" s="153" t="s">
        <v>491</v>
      </c>
      <c r="F329" s="154">
        <v>40</v>
      </c>
      <c r="G329" s="32"/>
      <c r="H329" s="231"/>
      <c r="I329" s="29"/>
    </row>
    <row r="330" spans="1:9">
      <c r="A330" s="135">
        <f t="shared" si="16"/>
        <v>231</v>
      </c>
      <c r="B330" s="136">
        <v>612</v>
      </c>
      <c r="C330" s="153"/>
      <c r="D330" s="84" t="s">
        <v>604</v>
      </c>
      <c r="E330" s="153" t="s">
        <v>491</v>
      </c>
      <c r="F330" s="154">
        <v>22</v>
      </c>
      <c r="G330" s="32"/>
      <c r="H330" s="231"/>
      <c r="I330" s="29"/>
    </row>
    <row r="331" spans="1:9">
      <c r="A331" s="135">
        <f t="shared" si="16"/>
        <v>232</v>
      </c>
      <c r="B331" s="136">
        <v>613</v>
      </c>
      <c r="C331" s="153"/>
      <c r="D331" s="84" t="s">
        <v>605</v>
      </c>
      <c r="E331" s="153" t="s">
        <v>491</v>
      </c>
      <c r="F331" s="154">
        <v>28</v>
      </c>
      <c r="G331" s="32"/>
      <c r="H331" s="231"/>
      <c r="I331" s="29"/>
    </row>
    <row r="332" spans="1:9">
      <c r="A332" s="135">
        <f t="shared" si="16"/>
        <v>233</v>
      </c>
      <c r="B332" s="136" t="s">
        <v>849</v>
      </c>
      <c r="C332" s="153"/>
      <c r="D332" s="84" t="s">
        <v>602</v>
      </c>
      <c r="E332" s="153" t="s">
        <v>491</v>
      </c>
      <c r="F332" s="154">
        <v>289</v>
      </c>
      <c r="G332" s="32"/>
      <c r="H332" s="231"/>
      <c r="I332" s="29"/>
    </row>
    <row r="333" spans="1:9">
      <c r="A333" s="135">
        <f t="shared" si="16"/>
        <v>234</v>
      </c>
      <c r="B333" s="136">
        <v>614</v>
      </c>
      <c r="C333" s="153"/>
      <c r="D333" s="232" t="s">
        <v>182</v>
      </c>
      <c r="E333" s="181" t="s">
        <v>280</v>
      </c>
      <c r="F333" s="154">
        <v>88</v>
      </c>
      <c r="G333" s="32"/>
      <c r="H333" s="231"/>
      <c r="I333" s="29"/>
    </row>
    <row r="334" spans="1:9">
      <c r="A334" s="135">
        <f t="shared" si="16"/>
        <v>235</v>
      </c>
      <c r="B334" s="136">
        <v>615.61599999999999</v>
      </c>
      <c r="C334" s="153"/>
      <c r="D334" s="232" t="s">
        <v>183</v>
      </c>
      <c r="E334" s="181" t="s">
        <v>280</v>
      </c>
      <c r="F334" s="154">
        <v>83</v>
      </c>
      <c r="G334" s="32"/>
      <c r="H334" s="231"/>
      <c r="I334" s="29"/>
    </row>
    <row r="335" spans="1:9">
      <c r="A335" s="135">
        <f t="shared" si="16"/>
        <v>236</v>
      </c>
      <c r="B335" s="136">
        <v>627</v>
      </c>
      <c r="C335" s="153"/>
      <c r="D335" s="84" t="s">
        <v>669</v>
      </c>
      <c r="E335" s="181" t="s">
        <v>311</v>
      </c>
      <c r="F335" s="154">
        <v>32</v>
      </c>
      <c r="G335" s="32"/>
      <c r="H335" s="231"/>
      <c r="I335" s="29"/>
    </row>
    <row r="336" spans="1:9">
      <c r="A336" s="135">
        <f t="shared" si="16"/>
        <v>237</v>
      </c>
      <c r="B336" s="136">
        <v>628</v>
      </c>
      <c r="C336" s="153"/>
      <c r="D336" s="84" t="s">
        <v>670</v>
      </c>
      <c r="E336" s="181" t="s">
        <v>311</v>
      </c>
      <c r="F336" s="154">
        <v>289</v>
      </c>
      <c r="G336" s="32"/>
      <c r="H336" s="231"/>
      <c r="I336" s="29"/>
    </row>
    <row r="337" spans="1:9">
      <c r="A337" s="135">
        <f t="shared" si="16"/>
        <v>238</v>
      </c>
      <c r="B337" s="136">
        <v>629</v>
      </c>
      <c r="C337" s="153"/>
      <c r="D337" s="84" t="s">
        <v>189</v>
      </c>
      <c r="E337" s="181" t="s">
        <v>491</v>
      </c>
      <c r="F337" s="154">
        <v>1</v>
      </c>
      <c r="G337" s="32"/>
      <c r="H337" s="231"/>
      <c r="I337" s="29"/>
    </row>
    <row r="338" spans="1:9">
      <c r="A338" s="135">
        <f t="shared" si="16"/>
        <v>239</v>
      </c>
      <c r="B338" s="136">
        <v>630</v>
      </c>
      <c r="C338" s="32"/>
      <c r="D338" s="84" t="s">
        <v>671</v>
      </c>
      <c r="E338" s="181" t="s">
        <v>491</v>
      </c>
      <c r="F338" s="233">
        <v>1</v>
      </c>
      <c r="G338" s="32"/>
      <c r="H338" s="138"/>
      <c r="I338" s="29"/>
    </row>
    <row r="339" spans="1:9">
      <c r="A339" s="135">
        <f t="shared" si="16"/>
        <v>240</v>
      </c>
      <c r="B339" s="136">
        <v>631</v>
      </c>
      <c r="C339" s="32"/>
      <c r="D339" s="84" t="s">
        <v>191</v>
      </c>
      <c r="E339" s="181" t="s">
        <v>491</v>
      </c>
      <c r="F339" s="233">
        <v>1</v>
      </c>
      <c r="G339" s="32"/>
      <c r="H339" s="138"/>
      <c r="I339" s="29"/>
    </row>
    <row r="340" spans="1:9">
      <c r="A340" s="135">
        <f t="shared" si="16"/>
        <v>241</v>
      </c>
      <c r="B340" s="136">
        <v>632</v>
      </c>
      <c r="C340" s="32"/>
      <c r="D340" s="84" t="s">
        <v>192</v>
      </c>
      <c r="E340" s="181" t="s">
        <v>491</v>
      </c>
      <c r="F340" s="233">
        <v>1</v>
      </c>
      <c r="G340" s="32"/>
      <c r="H340" s="138"/>
      <c r="I340" s="29"/>
    </row>
    <row r="341" spans="1:9" ht="9.8000000000000007" thickBot="1">
      <c r="A341" s="140">
        <f t="shared" si="16"/>
        <v>242</v>
      </c>
      <c r="B341" s="141" t="s">
        <v>851</v>
      </c>
      <c r="C341" s="142"/>
      <c r="D341" s="87" t="s">
        <v>601</v>
      </c>
      <c r="E341" s="158" t="s">
        <v>491</v>
      </c>
      <c r="F341" s="234">
        <v>1</v>
      </c>
      <c r="G341" s="142"/>
      <c r="H341" s="144"/>
      <c r="I341" s="29"/>
    </row>
    <row r="342" spans="1:9" ht="10.4" thickTop="1" thickBot="1">
      <c r="A342" s="21"/>
      <c r="B342" s="70"/>
      <c r="C342" s="21"/>
      <c r="D342" s="25" t="s">
        <v>535</v>
      </c>
      <c r="E342" s="21" t="s">
        <v>499</v>
      </c>
      <c r="F342" s="21" t="s">
        <v>499</v>
      </c>
      <c r="G342" s="21" t="s">
        <v>499</v>
      </c>
      <c r="H342" s="21"/>
      <c r="I342" s="29"/>
    </row>
    <row r="343" spans="1:9" ht="10.4" thickTop="1" thickBot="1">
      <c r="A343" s="33"/>
      <c r="B343" s="72"/>
      <c r="C343" s="33"/>
      <c r="D343" s="38" t="s">
        <v>566</v>
      </c>
      <c r="E343" s="13" t="s">
        <v>499</v>
      </c>
      <c r="F343" s="13" t="s">
        <v>499</v>
      </c>
      <c r="G343" s="13" t="s">
        <v>499</v>
      </c>
      <c r="H343" s="18"/>
      <c r="I343" s="29"/>
    </row>
    <row r="344" spans="1:9" ht="10.4" thickTop="1" thickBot="1">
      <c r="A344" s="13"/>
      <c r="B344" s="73"/>
      <c r="C344" s="13" t="s">
        <v>233</v>
      </c>
      <c r="D344" s="18" t="s">
        <v>234</v>
      </c>
      <c r="E344" s="13" t="s">
        <v>499</v>
      </c>
      <c r="F344" s="13" t="s">
        <v>499</v>
      </c>
      <c r="G344" s="13" t="s">
        <v>499</v>
      </c>
      <c r="H344" s="33" t="s">
        <v>499</v>
      </c>
      <c r="I344" s="29"/>
    </row>
    <row r="345" spans="1:9" ht="10.4" thickTop="1" thickBot="1">
      <c r="A345" s="19"/>
      <c r="B345" s="70"/>
      <c r="C345" s="19" t="s">
        <v>747</v>
      </c>
      <c r="D345" s="20" t="s">
        <v>744</v>
      </c>
      <c r="E345" s="21" t="s">
        <v>499</v>
      </c>
      <c r="F345" s="21" t="s">
        <v>499</v>
      </c>
      <c r="G345" s="21" t="s">
        <v>499</v>
      </c>
      <c r="H345" s="21" t="s">
        <v>499</v>
      </c>
      <c r="I345" s="29"/>
    </row>
    <row r="346" spans="1:9" ht="9.8000000000000007" thickTop="1">
      <c r="A346" s="89">
        <f>A341+1</f>
        <v>243</v>
      </c>
      <c r="B346" s="179">
        <v>640</v>
      </c>
      <c r="C346" s="81"/>
      <c r="D346" s="82" t="s">
        <v>196</v>
      </c>
      <c r="E346" s="81" t="s">
        <v>310</v>
      </c>
      <c r="F346" s="83">
        <v>722</v>
      </c>
      <c r="G346" s="81"/>
      <c r="H346" s="235"/>
      <c r="I346" s="29"/>
    </row>
    <row r="347" spans="1:9">
      <c r="A347" s="377">
        <f>A346+1</f>
        <v>244</v>
      </c>
      <c r="B347" s="391">
        <v>641</v>
      </c>
      <c r="C347" s="299"/>
      <c r="D347" s="379" t="s">
        <v>197</v>
      </c>
      <c r="E347" s="299" t="s">
        <v>310</v>
      </c>
      <c r="F347" s="380">
        <v>82.65</v>
      </c>
      <c r="G347" s="102"/>
      <c r="H347" s="202"/>
      <c r="I347" s="29"/>
    </row>
    <row r="348" spans="1:9" ht="18.45">
      <c r="A348" s="92">
        <f t="shared" ref="A348:A371" si="17">A347+1</f>
        <v>245</v>
      </c>
      <c r="B348" s="180">
        <v>642</v>
      </c>
      <c r="C348" s="102"/>
      <c r="D348" s="229" t="s">
        <v>884</v>
      </c>
      <c r="E348" s="102" t="s">
        <v>303</v>
      </c>
      <c r="F348" s="85">
        <v>6220</v>
      </c>
      <c r="G348" s="102"/>
      <c r="H348" s="236"/>
      <c r="I348" s="3"/>
    </row>
    <row r="349" spans="1:9">
      <c r="A349" s="92"/>
      <c r="B349" s="180">
        <v>643</v>
      </c>
      <c r="C349" s="102"/>
      <c r="D349" s="229" t="s">
        <v>704</v>
      </c>
      <c r="E349" s="102" t="s">
        <v>303</v>
      </c>
      <c r="F349" s="85">
        <v>180</v>
      </c>
      <c r="G349" s="102"/>
      <c r="H349" s="236"/>
      <c r="I349" s="3"/>
    </row>
    <row r="350" spans="1:9">
      <c r="A350" s="92">
        <f>A348+1</f>
        <v>246</v>
      </c>
      <c r="B350" s="180">
        <v>644</v>
      </c>
      <c r="C350" s="102"/>
      <c r="D350" s="229" t="s">
        <v>380</v>
      </c>
      <c r="E350" s="102" t="s">
        <v>303</v>
      </c>
      <c r="F350" s="85">
        <v>85</v>
      </c>
      <c r="G350" s="102"/>
      <c r="H350" s="237"/>
      <c r="I350" s="37"/>
    </row>
    <row r="351" spans="1:9">
      <c r="A351" s="92">
        <f t="shared" si="17"/>
        <v>247</v>
      </c>
      <c r="B351" s="180">
        <v>645</v>
      </c>
      <c r="C351" s="102"/>
      <c r="D351" s="229" t="s">
        <v>381</v>
      </c>
      <c r="E351" s="102" t="s">
        <v>303</v>
      </c>
      <c r="F351" s="85">
        <v>115</v>
      </c>
      <c r="G351" s="102"/>
      <c r="H351" s="202"/>
      <c r="I351" s="37"/>
    </row>
    <row r="352" spans="1:9">
      <c r="A352" s="92">
        <f t="shared" si="17"/>
        <v>248</v>
      </c>
      <c r="B352" s="180">
        <v>646</v>
      </c>
      <c r="C352" s="102"/>
      <c r="D352" s="229" t="s">
        <v>382</v>
      </c>
      <c r="E352" s="102" t="s">
        <v>303</v>
      </c>
      <c r="F352" s="85">
        <v>56</v>
      </c>
      <c r="G352" s="102"/>
      <c r="H352" s="202"/>
      <c r="I352" s="37"/>
    </row>
    <row r="353" spans="1:9">
      <c r="A353" s="92">
        <f t="shared" si="17"/>
        <v>249</v>
      </c>
      <c r="B353" s="180">
        <v>647</v>
      </c>
      <c r="C353" s="102"/>
      <c r="D353" s="229" t="s">
        <v>383</v>
      </c>
      <c r="E353" s="102" t="s">
        <v>303</v>
      </c>
      <c r="F353" s="85">
        <v>120</v>
      </c>
      <c r="G353" s="102"/>
      <c r="H353" s="238"/>
      <c r="I353" s="37"/>
    </row>
    <row r="354" spans="1:9">
      <c r="A354" s="92">
        <f t="shared" si="17"/>
        <v>250</v>
      </c>
      <c r="B354" s="180">
        <v>648</v>
      </c>
      <c r="C354" s="102"/>
      <c r="D354" s="229" t="s">
        <v>384</v>
      </c>
      <c r="E354" s="102" t="s">
        <v>303</v>
      </c>
      <c r="F354" s="85">
        <v>55</v>
      </c>
      <c r="G354" s="102"/>
      <c r="H354" s="238"/>
      <c r="I354" s="37"/>
    </row>
    <row r="355" spans="1:9">
      <c r="A355" s="92">
        <f t="shared" si="17"/>
        <v>251</v>
      </c>
      <c r="B355" s="180">
        <v>649</v>
      </c>
      <c r="C355" s="102"/>
      <c r="D355" s="229" t="s">
        <v>385</v>
      </c>
      <c r="E355" s="102" t="s">
        <v>303</v>
      </c>
      <c r="F355" s="85">
        <v>55</v>
      </c>
      <c r="G355" s="102"/>
      <c r="H355" s="202"/>
      <c r="I355" s="37"/>
    </row>
    <row r="356" spans="1:9">
      <c r="A356" s="92">
        <f t="shared" si="17"/>
        <v>252</v>
      </c>
      <c r="B356" s="180">
        <v>650</v>
      </c>
      <c r="C356" s="102"/>
      <c r="D356" s="229" t="s">
        <v>200</v>
      </c>
      <c r="E356" s="102" t="s">
        <v>303</v>
      </c>
      <c r="F356" s="85">
        <v>300</v>
      </c>
      <c r="G356" s="102"/>
      <c r="H356" s="202"/>
      <c r="I356" s="37"/>
    </row>
    <row r="357" spans="1:9" ht="27.65">
      <c r="A357" s="92">
        <f t="shared" si="17"/>
        <v>253</v>
      </c>
      <c r="B357" s="180">
        <v>651</v>
      </c>
      <c r="C357" s="102"/>
      <c r="D357" s="229" t="s">
        <v>885</v>
      </c>
      <c r="E357" s="102" t="s">
        <v>303</v>
      </c>
      <c r="F357" s="85">
        <v>1550</v>
      </c>
      <c r="G357" s="102"/>
      <c r="H357" s="202"/>
      <c r="I357" s="37"/>
    </row>
    <row r="358" spans="1:9">
      <c r="A358" s="92">
        <f t="shared" si="17"/>
        <v>254</v>
      </c>
      <c r="B358" s="180">
        <v>652</v>
      </c>
      <c r="C358" s="102"/>
      <c r="D358" s="227" t="s">
        <v>380</v>
      </c>
      <c r="E358" s="95" t="s">
        <v>303</v>
      </c>
      <c r="F358" s="96">
        <v>15</v>
      </c>
      <c r="G358" s="102"/>
      <c r="H358" s="202"/>
      <c r="I358" s="37"/>
    </row>
    <row r="359" spans="1:9">
      <c r="A359" s="92">
        <f t="shared" si="17"/>
        <v>255</v>
      </c>
      <c r="B359" s="180">
        <v>653</v>
      </c>
      <c r="C359" s="102"/>
      <c r="D359" s="229" t="s">
        <v>381</v>
      </c>
      <c r="E359" s="102" t="s">
        <v>303</v>
      </c>
      <c r="F359" s="85">
        <v>20</v>
      </c>
      <c r="G359" s="102"/>
      <c r="H359" s="202"/>
      <c r="I359" s="37"/>
    </row>
    <row r="360" spans="1:9">
      <c r="A360" s="92">
        <f t="shared" si="17"/>
        <v>256</v>
      </c>
      <c r="B360" s="180">
        <v>654</v>
      </c>
      <c r="C360" s="102"/>
      <c r="D360" s="229" t="s">
        <v>382</v>
      </c>
      <c r="E360" s="102" t="s">
        <v>303</v>
      </c>
      <c r="F360" s="85">
        <v>15</v>
      </c>
      <c r="G360" s="102"/>
      <c r="H360" s="202"/>
      <c r="I360" s="37"/>
    </row>
    <row r="361" spans="1:9">
      <c r="A361" s="92">
        <f t="shared" si="17"/>
        <v>257</v>
      </c>
      <c r="B361" s="180">
        <v>655</v>
      </c>
      <c r="C361" s="102"/>
      <c r="D361" s="229" t="s">
        <v>383</v>
      </c>
      <c r="E361" s="102" t="s">
        <v>303</v>
      </c>
      <c r="F361" s="85">
        <v>15</v>
      </c>
      <c r="G361" s="102"/>
      <c r="H361" s="202"/>
      <c r="I361" s="37"/>
    </row>
    <row r="362" spans="1:9">
      <c r="A362" s="92">
        <f t="shared" si="17"/>
        <v>258</v>
      </c>
      <c r="B362" s="180">
        <v>656</v>
      </c>
      <c r="C362" s="102"/>
      <c r="D362" s="229" t="s">
        <v>384</v>
      </c>
      <c r="E362" s="102" t="s">
        <v>303</v>
      </c>
      <c r="F362" s="85">
        <v>15</v>
      </c>
      <c r="G362" s="102"/>
      <c r="H362" s="202"/>
      <c r="I362" s="37"/>
    </row>
    <row r="363" spans="1:9">
      <c r="A363" s="92">
        <f t="shared" si="17"/>
        <v>259</v>
      </c>
      <c r="B363" s="180">
        <v>657</v>
      </c>
      <c r="C363" s="102"/>
      <c r="D363" s="229" t="s">
        <v>386</v>
      </c>
      <c r="E363" s="102" t="s">
        <v>303</v>
      </c>
      <c r="F363" s="85">
        <f>30+50</f>
        <v>80</v>
      </c>
      <c r="G363" s="102"/>
      <c r="H363" s="202"/>
      <c r="I363" s="37"/>
    </row>
    <row r="364" spans="1:9">
      <c r="A364" s="92">
        <f t="shared" si="17"/>
        <v>260</v>
      </c>
      <c r="B364" s="180">
        <v>658</v>
      </c>
      <c r="C364" s="102"/>
      <c r="D364" s="229" t="s">
        <v>200</v>
      </c>
      <c r="E364" s="102" t="s">
        <v>303</v>
      </c>
      <c r="F364" s="85">
        <f>180-50</f>
        <v>130</v>
      </c>
      <c r="G364" s="102"/>
      <c r="H364" s="202"/>
      <c r="I364" s="37"/>
    </row>
    <row r="365" spans="1:9" ht="18.45">
      <c r="A365" s="92">
        <f t="shared" si="17"/>
        <v>261</v>
      </c>
      <c r="B365" s="180">
        <v>659</v>
      </c>
      <c r="C365" s="102"/>
      <c r="D365" s="229" t="s">
        <v>886</v>
      </c>
      <c r="E365" s="102" t="s">
        <v>303</v>
      </c>
      <c r="F365" s="85">
        <v>850</v>
      </c>
      <c r="G365" s="102"/>
      <c r="H365" s="202"/>
      <c r="I365" s="37"/>
    </row>
    <row r="366" spans="1:9">
      <c r="A366" s="92">
        <f t="shared" si="17"/>
        <v>262</v>
      </c>
      <c r="B366" s="180">
        <v>660</v>
      </c>
      <c r="C366" s="102"/>
      <c r="D366" s="229" t="s">
        <v>382</v>
      </c>
      <c r="E366" s="102" t="s">
        <v>303</v>
      </c>
      <c r="F366" s="85">
        <v>60</v>
      </c>
      <c r="G366" s="102"/>
      <c r="H366" s="202"/>
      <c r="I366" s="37"/>
    </row>
    <row r="367" spans="1:9">
      <c r="A367" s="92">
        <f t="shared" si="17"/>
        <v>263</v>
      </c>
      <c r="B367" s="180">
        <v>661</v>
      </c>
      <c r="C367" s="102"/>
      <c r="D367" s="229" t="s">
        <v>383</v>
      </c>
      <c r="E367" s="102" t="s">
        <v>303</v>
      </c>
      <c r="F367" s="85">
        <v>80</v>
      </c>
      <c r="G367" s="102"/>
      <c r="H367" s="202"/>
      <c r="I367" s="37"/>
    </row>
    <row r="368" spans="1:9">
      <c r="A368" s="92">
        <f t="shared" si="17"/>
        <v>264</v>
      </c>
      <c r="B368" s="180">
        <v>662</v>
      </c>
      <c r="C368" s="102"/>
      <c r="D368" s="229" t="s">
        <v>384</v>
      </c>
      <c r="E368" s="102" t="s">
        <v>303</v>
      </c>
      <c r="F368" s="85">
        <v>50</v>
      </c>
      <c r="G368" s="102"/>
      <c r="H368" s="202"/>
      <c r="I368" s="37"/>
    </row>
    <row r="369" spans="1:9">
      <c r="A369" s="92">
        <f t="shared" si="17"/>
        <v>265</v>
      </c>
      <c r="B369" s="180">
        <v>663</v>
      </c>
      <c r="C369" s="102"/>
      <c r="D369" s="229" t="s">
        <v>386</v>
      </c>
      <c r="E369" s="102" t="s">
        <v>303</v>
      </c>
      <c r="F369" s="85">
        <v>50</v>
      </c>
      <c r="G369" s="102"/>
      <c r="H369" s="202"/>
      <c r="I369" s="37"/>
    </row>
    <row r="370" spans="1:9">
      <c r="A370" s="92">
        <f t="shared" si="17"/>
        <v>266</v>
      </c>
      <c r="B370" s="180">
        <v>664</v>
      </c>
      <c r="C370" s="102"/>
      <c r="D370" s="229" t="s">
        <v>200</v>
      </c>
      <c r="E370" s="102" t="s">
        <v>303</v>
      </c>
      <c r="F370" s="85">
        <v>60</v>
      </c>
      <c r="G370" s="102"/>
      <c r="H370" s="202"/>
      <c r="I370" s="3"/>
    </row>
    <row r="371" spans="1:9" ht="18.45">
      <c r="A371" s="377">
        <f t="shared" si="17"/>
        <v>267</v>
      </c>
      <c r="B371" s="391">
        <v>665</v>
      </c>
      <c r="C371" s="299"/>
      <c r="D371" s="455" t="s">
        <v>935</v>
      </c>
      <c r="E371" s="299" t="s">
        <v>303</v>
      </c>
      <c r="F371" s="380">
        <v>115</v>
      </c>
      <c r="G371" s="299"/>
      <c r="H371" s="225"/>
      <c r="I371" s="3"/>
    </row>
    <row r="372" spans="1:9" ht="28.25" thickBot="1">
      <c r="A372" s="387" t="s">
        <v>934</v>
      </c>
      <c r="B372" s="456">
        <v>665</v>
      </c>
      <c r="C372" s="303"/>
      <c r="D372" s="457" t="s">
        <v>936</v>
      </c>
      <c r="E372" s="303" t="s">
        <v>303</v>
      </c>
      <c r="F372" s="389">
        <f>46+49+48+48</f>
        <v>191</v>
      </c>
      <c r="G372" s="303"/>
      <c r="H372" s="228"/>
      <c r="I372" s="3"/>
    </row>
    <row r="373" spans="1:9" ht="10.4" thickTop="1" thickBot="1">
      <c r="A373" s="19"/>
      <c r="B373" s="70"/>
      <c r="C373" s="19" t="s">
        <v>746</v>
      </c>
      <c r="D373" s="20" t="s">
        <v>745</v>
      </c>
      <c r="E373" s="21" t="s">
        <v>499</v>
      </c>
      <c r="F373" s="21" t="s">
        <v>499</v>
      </c>
      <c r="G373" s="21" t="s">
        <v>499</v>
      </c>
      <c r="H373" s="21" t="s">
        <v>499</v>
      </c>
      <c r="I373" s="3"/>
    </row>
    <row r="374" spans="1:9" ht="10.4" thickTop="1" thickBot="1">
      <c r="A374" s="97">
        <f>A371+1</f>
        <v>268</v>
      </c>
      <c r="B374" s="285">
        <v>666</v>
      </c>
      <c r="C374" s="287"/>
      <c r="D374" s="286" t="s">
        <v>883</v>
      </c>
      <c r="E374" s="86" t="s">
        <v>303</v>
      </c>
      <c r="F374" s="88">
        <v>388</v>
      </c>
      <c r="G374" s="86"/>
      <c r="H374" s="204"/>
      <c r="I374" s="3"/>
    </row>
    <row r="375" spans="1:9" ht="10.4" thickTop="1" thickBot="1">
      <c r="A375" s="21"/>
      <c r="B375" s="70"/>
      <c r="C375" s="21"/>
      <c r="D375" s="25" t="s">
        <v>536</v>
      </c>
      <c r="E375" s="21" t="s">
        <v>499</v>
      </c>
      <c r="F375" s="21" t="s">
        <v>499</v>
      </c>
      <c r="G375" s="21" t="s">
        <v>499</v>
      </c>
      <c r="H375" s="21"/>
      <c r="I375" s="3"/>
    </row>
    <row r="376" spans="1:9" ht="10.4" thickTop="1" thickBot="1">
      <c r="A376" s="19"/>
      <c r="B376" s="69"/>
      <c r="C376" s="19" t="s">
        <v>750</v>
      </c>
      <c r="D376" s="36" t="s">
        <v>748</v>
      </c>
      <c r="E376" s="21" t="s">
        <v>499</v>
      </c>
      <c r="F376" s="21" t="s">
        <v>499</v>
      </c>
      <c r="G376" s="21" t="s">
        <v>499</v>
      </c>
      <c r="H376" s="21" t="s">
        <v>499</v>
      </c>
      <c r="I376" s="3"/>
    </row>
    <row r="377" spans="1:9" ht="19.05" thickTop="1">
      <c r="A377" s="89">
        <f>A374+1</f>
        <v>269</v>
      </c>
      <c r="B377" s="112">
        <v>667</v>
      </c>
      <c r="C377" s="81"/>
      <c r="D377" s="164" t="s">
        <v>697</v>
      </c>
      <c r="E377" s="81" t="s">
        <v>301</v>
      </c>
      <c r="F377" s="83">
        <v>9500</v>
      </c>
      <c r="G377" s="81"/>
      <c r="H377" s="239"/>
      <c r="I377" s="3"/>
    </row>
    <row r="378" spans="1:9" ht="18.45">
      <c r="A378" s="92">
        <f>A377+1</f>
        <v>270</v>
      </c>
      <c r="B378" s="113">
        <v>668</v>
      </c>
      <c r="C378" s="102"/>
      <c r="D378" s="84" t="s">
        <v>387</v>
      </c>
      <c r="E378" s="102" t="s">
        <v>301</v>
      </c>
      <c r="F378" s="85">
        <v>300</v>
      </c>
      <c r="G378" s="102"/>
      <c r="H378" s="202"/>
      <c r="I378" s="37"/>
    </row>
    <row r="379" spans="1:9" ht="18.45">
      <c r="A379" s="92">
        <f t="shared" ref="A379" si="18">A378+1</f>
        <v>271</v>
      </c>
      <c r="B379" s="113">
        <v>669</v>
      </c>
      <c r="C379" s="102"/>
      <c r="D379" s="84" t="s">
        <v>203</v>
      </c>
      <c r="E379" s="102" t="s">
        <v>301</v>
      </c>
      <c r="F379" s="85">
        <f>2180+300</f>
        <v>2480</v>
      </c>
      <c r="G379" s="102"/>
      <c r="H379" s="202"/>
      <c r="I379" s="37"/>
    </row>
    <row r="380" spans="1:9" ht="9.8000000000000007" thickBot="1">
      <c r="A380" s="92">
        <f>A379+1</f>
        <v>272</v>
      </c>
      <c r="B380" s="113">
        <v>670</v>
      </c>
      <c r="C380" s="102"/>
      <c r="D380" s="87" t="s">
        <v>388</v>
      </c>
      <c r="E380" s="86" t="s">
        <v>301</v>
      </c>
      <c r="F380" s="88">
        <v>200</v>
      </c>
      <c r="G380" s="102"/>
      <c r="H380" s="202"/>
      <c r="I380" s="37"/>
    </row>
    <row r="381" spans="1:9" ht="10.4" thickTop="1" thickBot="1">
      <c r="A381" s="19"/>
      <c r="B381" s="69"/>
      <c r="C381" s="19"/>
      <c r="D381" s="355" t="s">
        <v>879</v>
      </c>
      <c r="E381" s="21" t="s">
        <v>499</v>
      </c>
      <c r="F381" s="21" t="s">
        <v>499</v>
      </c>
      <c r="G381" s="21" t="s">
        <v>499</v>
      </c>
      <c r="H381" s="21"/>
      <c r="I381" s="37"/>
    </row>
    <row r="382" spans="1:9" ht="10.4" thickTop="1" thickBot="1">
      <c r="A382" s="19"/>
      <c r="B382" s="69"/>
      <c r="C382" s="19" t="s">
        <v>751</v>
      </c>
      <c r="D382" s="36" t="s">
        <v>749</v>
      </c>
      <c r="E382" s="21" t="s">
        <v>499</v>
      </c>
      <c r="F382" s="21" t="s">
        <v>499</v>
      </c>
      <c r="G382" s="21" t="s">
        <v>499</v>
      </c>
      <c r="H382" s="21" t="s">
        <v>499</v>
      </c>
      <c r="I382" s="37"/>
    </row>
    <row r="383" spans="1:9" ht="19.05" thickTop="1">
      <c r="A383" s="269">
        <f>A380+1</f>
        <v>273</v>
      </c>
      <c r="B383" s="270">
        <v>671</v>
      </c>
      <c r="C383" s="272"/>
      <c r="D383" s="84" t="s">
        <v>873</v>
      </c>
      <c r="E383" s="102" t="s">
        <v>301</v>
      </c>
      <c r="F383" s="85">
        <v>300</v>
      </c>
      <c r="G383" s="272"/>
      <c r="H383" s="273"/>
      <c r="I383" s="37"/>
    </row>
    <row r="384" spans="1:9" ht="19.05" thickBot="1">
      <c r="A384" s="97">
        <f>A383+1</f>
        <v>274</v>
      </c>
      <c r="B384" s="114" t="s">
        <v>852</v>
      </c>
      <c r="C384" s="86"/>
      <c r="D384" s="279" t="s">
        <v>722</v>
      </c>
      <c r="E384" s="272" t="s">
        <v>301</v>
      </c>
      <c r="F384" s="280">
        <v>90</v>
      </c>
      <c r="G384" s="86"/>
      <c r="H384" s="204"/>
      <c r="I384" s="37"/>
    </row>
    <row r="385" spans="1:9" ht="10.4" thickTop="1" thickBot="1">
      <c r="A385" s="21"/>
      <c r="B385" s="70"/>
      <c r="C385" s="21"/>
      <c r="D385" s="25" t="s">
        <v>880</v>
      </c>
      <c r="E385" s="21" t="s">
        <v>499</v>
      </c>
      <c r="F385" s="21" t="s">
        <v>499</v>
      </c>
      <c r="G385" s="21" t="s">
        <v>499</v>
      </c>
      <c r="H385" s="21"/>
      <c r="I385" s="37"/>
    </row>
    <row r="386" spans="1:9" ht="10.4" thickTop="1" thickBot="1">
      <c r="A386" s="19"/>
      <c r="B386" s="69"/>
      <c r="C386" s="19" t="s">
        <v>752</v>
      </c>
      <c r="D386" s="36" t="s">
        <v>235</v>
      </c>
      <c r="E386" s="21" t="s">
        <v>499</v>
      </c>
      <c r="F386" s="21" t="s">
        <v>499</v>
      </c>
      <c r="G386" s="21" t="s">
        <v>499</v>
      </c>
      <c r="H386" s="21" t="s">
        <v>499</v>
      </c>
      <c r="I386" s="37"/>
    </row>
    <row r="387" spans="1:9" ht="9.8000000000000007" thickTop="1">
      <c r="A387" s="89">
        <f>A384+1</f>
        <v>275</v>
      </c>
      <c r="B387" s="112">
        <v>672</v>
      </c>
      <c r="C387" s="81"/>
      <c r="D387" s="212" t="s">
        <v>206</v>
      </c>
      <c r="E387" s="81" t="s">
        <v>301</v>
      </c>
      <c r="F387" s="83">
        <v>1980</v>
      </c>
      <c r="G387" s="81"/>
      <c r="H387" s="201"/>
      <c r="I387" s="37"/>
    </row>
    <row r="388" spans="1:9">
      <c r="A388" s="269">
        <f>A387+1</f>
        <v>276</v>
      </c>
      <c r="B388" s="270">
        <v>673</v>
      </c>
      <c r="C388" s="272"/>
      <c r="D388" s="359" t="s">
        <v>207</v>
      </c>
      <c r="E388" s="272" t="s">
        <v>301</v>
      </c>
      <c r="F388" s="280">
        <v>1980</v>
      </c>
      <c r="G388" s="272"/>
      <c r="H388" s="273"/>
      <c r="I388" s="3"/>
    </row>
    <row r="389" spans="1:9" ht="9.8000000000000007" thickBot="1">
      <c r="A389" s="387" t="s">
        <v>916</v>
      </c>
      <c r="B389" s="388">
        <v>673</v>
      </c>
      <c r="C389" s="303"/>
      <c r="D389" s="402" t="s">
        <v>926</v>
      </c>
      <c r="E389" s="303" t="s">
        <v>301</v>
      </c>
      <c r="F389" s="389">
        <v>1980</v>
      </c>
      <c r="G389" s="303"/>
      <c r="H389" s="228"/>
      <c r="I389" s="3"/>
    </row>
    <row r="390" spans="1:9" ht="10.4" thickTop="1" thickBot="1">
      <c r="A390" s="21"/>
      <c r="B390" s="70"/>
      <c r="C390" s="21"/>
      <c r="D390" s="25" t="s">
        <v>538</v>
      </c>
      <c r="E390" s="21" t="s">
        <v>499</v>
      </c>
      <c r="F390" s="21" t="s">
        <v>499</v>
      </c>
      <c r="G390" s="21" t="s">
        <v>499</v>
      </c>
      <c r="H390" s="21"/>
      <c r="I390" s="3"/>
    </row>
    <row r="391" spans="1:9" ht="10.4" thickTop="1" thickBot="1">
      <c r="A391" s="19"/>
      <c r="B391" s="69"/>
      <c r="C391" s="19" t="s">
        <v>389</v>
      </c>
      <c r="D391" s="36" t="s">
        <v>236</v>
      </c>
      <c r="E391" s="21" t="s">
        <v>499</v>
      </c>
      <c r="F391" s="21" t="s">
        <v>499</v>
      </c>
      <c r="G391" s="21" t="s">
        <v>499</v>
      </c>
      <c r="H391" s="21" t="s">
        <v>499</v>
      </c>
      <c r="I391" s="10"/>
    </row>
    <row r="392" spans="1:9" ht="9.8000000000000007" thickTop="1">
      <c r="A392" s="89">
        <f>A388+1</f>
        <v>277</v>
      </c>
      <c r="B392" s="112">
        <v>674</v>
      </c>
      <c r="C392" s="90"/>
      <c r="D392" s="212" t="s">
        <v>209</v>
      </c>
      <c r="E392" s="90" t="s">
        <v>303</v>
      </c>
      <c r="F392" s="91">
        <v>8500</v>
      </c>
      <c r="G392" s="81"/>
      <c r="H392" s="201"/>
      <c r="I392" s="10"/>
    </row>
    <row r="393" spans="1:9" ht="9.8000000000000007" thickBot="1">
      <c r="A393" s="97">
        <f>A392+1</f>
        <v>278</v>
      </c>
      <c r="B393" s="114">
        <v>675</v>
      </c>
      <c r="C393" s="100"/>
      <c r="D393" s="215" t="s">
        <v>210</v>
      </c>
      <c r="E393" s="100" t="s">
        <v>303</v>
      </c>
      <c r="F393" s="101">
        <v>4425</v>
      </c>
      <c r="G393" s="86"/>
      <c r="H393" s="204"/>
      <c r="I393" s="10"/>
    </row>
    <row r="394" spans="1:9" ht="10.4" thickTop="1" thickBot="1">
      <c r="A394" s="21"/>
      <c r="B394" s="70"/>
      <c r="C394" s="21"/>
      <c r="D394" s="25" t="s">
        <v>539</v>
      </c>
      <c r="E394" s="21" t="s">
        <v>499</v>
      </c>
      <c r="F394" s="21" t="s">
        <v>499</v>
      </c>
      <c r="G394" s="21" t="s">
        <v>499</v>
      </c>
      <c r="H394" s="21"/>
      <c r="I394" s="10"/>
    </row>
    <row r="395" spans="1:9" ht="10.4" thickTop="1" thickBot="1">
      <c r="A395" s="13"/>
      <c r="B395" s="67"/>
      <c r="C395" s="13"/>
      <c r="D395" s="16" t="s">
        <v>537</v>
      </c>
      <c r="E395" s="13" t="s">
        <v>499</v>
      </c>
      <c r="F395" s="13" t="s">
        <v>499</v>
      </c>
      <c r="G395" s="13" t="s">
        <v>499</v>
      </c>
      <c r="H395" s="33"/>
      <c r="I395" s="10"/>
    </row>
    <row r="396" spans="1:9" ht="10.4" thickTop="1" thickBot="1">
      <c r="A396" s="13"/>
      <c r="B396" s="67"/>
      <c r="C396" s="13" t="s">
        <v>238</v>
      </c>
      <c r="D396" s="18" t="s">
        <v>239</v>
      </c>
      <c r="E396" s="13" t="s">
        <v>499</v>
      </c>
      <c r="F396" s="13" t="s">
        <v>499</v>
      </c>
      <c r="G396" s="13" t="s">
        <v>499</v>
      </c>
      <c r="H396" s="33" t="s">
        <v>499</v>
      </c>
      <c r="I396" s="10"/>
    </row>
    <row r="397" spans="1:9" ht="10.4" thickTop="1" thickBot="1">
      <c r="A397" s="19"/>
      <c r="B397" s="71"/>
      <c r="C397" s="26" t="s">
        <v>390</v>
      </c>
      <c r="D397" s="20" t="s">
        <v>240</v>
      </c>
      <c r="E397" s="21" t="s">
        <v>499</v>
      </c>
      <c r="F397" s="21" t="s">
        <v>499</v>
      </c>
      <c r="G397" s="21" t="s">
        <v>499</v>
      </c>
      <c r="H397" s="21" t="s">
        <v>499</v>
      </c>
      <c r="I397" s="10"/>
    </row>
    <row r="398" spans="1:9" ht="9.8000000000000007" thickTop="1">
      <c r="A398" s="89">
        <f>A393+1</f>
        <v>279</v>
      </c>
      <c r="B398" s="112">
        <v>676</v>
      </c>
      <c r="C398" s="193"/>
      <c r="D398" s="82" t="s">
        <v>672</v>
      </c>
      <c r="E398" s="81" t="s">
        <v>280</v>
      </c>
      <c r="F398" s="83">
        <v>15141</v>
      </c>
      <c r="G398" s="81"/>
      <c r="H398" s="240"/>
      <c r="I398" s="10"/>
    </row>
    <row r="399" spans="1:9">
      <c r="A399" s="92">
        <f>A398+1</f>
        <v>280</v>
      </c>
      <c r="B399" s="113">
        <v>677</v>
      </c>
      <c r="C399" s="181"/>
      <c r="D399" s="84" t="s">
        <v>673</v>
      </c>
      <c r="E399" s="102" t="s">
        <v>280</v>
      </c>
      <c r="F399" s="85">
        <v>150</v>
      </c>
      <c r="G399" s="102"/>
      <c r="H399" s="202"/>
      <c r="I399" s="10"/>
    </row>
    <row r="400" spans="1:9">
      <c r="A400" s="92">
        <f t="shared" ref="A400:A404" si="19">A399+1</f>
        <v>281</v>
      </c>
      <c r="B400" s="113">
        <v>678</v>
      </c>
      <c r="C400" s="181"/>
      <c r="D400" s="84" t="s">
        <v>674</v>
      </c>
      <c r="E400" s="102" t="s">
        <v>280</v>
      </c>
      <c r="F400" s="85">
        <v>300</v>
      </c>
      <c r="G400" s="102"/>
      <c r="H400" s="202"/>
      <c r="I400" s="10"/>
    </row>
    <row r="401" spans="1:9">
      <c r="A401" s="316">
        <f t="shared" si="19"/>
        <v>282</v>
      </c>
      <c r="B401" s="113">
        <v>679</v>
      </c>
      <c r="C401" s="317"/>
      <c r="D401" s="318" t="s">
        <v>787</v>
      </c>
      <c r="E401" s="319" t="s">
        <v>301</v>
      </c>
      <c r="F401" s="320">
        <f>9255-1250</f>
        <v>8005</v>
      </c>
      <c r="G401" s="102"/>
      <c r="H401" s="202"/>
      <c r="I401" s="10"/>
    </row>
    <row r="402" spans="1:9">
      <c r="A402" s="92">
        <f t="shared" si="19"/>
        <v>283</v>
      </c>
      <c r="B402" s="113">
        <v>680</v>
      </c>
      <c r="C402" s="181"/>
      <c r="D402" s="94" t="s">
        <v>391</v>
      </c>
      <c r="E402" s="95" t="s">
        <v>356</v>
      </c>
      <c r="F402" s="96">
        <v>655</v>
      </c>
      <c r="G402" s="102"/>
      <c r="H402" s="202"/>
      <c r="I402" s="3"/>
    </row>
    <row r="403" spans="1:9">
      <c r="A403" s="92">
        <f t="shared" si="19"/>
        <v>284</v>
      </c>
      <c r="B403" s="113">
        <v>681</v>
      </c>
      <c r="C403" s="181"/>
      <c r="D403" s="94" t="s">
        <v>627</v>
      </c>
      <c r="E403" s="95" t="s">
        <v>301</v>
      </c>
      <c r="F403" s="96">
        <v>780</v>
      </c>
      <c r="G403" s="102"/>
      <c r="H403" s="202"/>
      <c r="I403" s="37"/>
    </row>
    <row r="404" spans="1:9" ht="9.8000000000000007" thickBot="1">
      <c r="A404" s="97">
        <f t="shared" si="19"/>
        <v>285</v>
      </c>
      <c r="B404" s="114">
        <v>682</v>
      </c>
      <c r="C404" s="129"/>
      <c r="D404" s="173" t="s">
        <v>853</v>
      </c>
      <c r="E404" s="100" t="s">
        <v>301</v>
      </c>
      <c r="F404" s="101">
        <v>7750</v>
      </c>
      <c r="G404" s="86"/>
      <c r="H404" s="204"/>
      <c r="I404" s="37"/>
    </row>
    <row r="405" spans="1:9" ht="10.4" thickTop="1" thickBot="1">
      <c r="A405" s="21"/>
      <c r="B405" s="70"/>
      <c r="C405" s="21"/>
      <c r="D405" s="25" t="s">
        <v>540</v>
      </c>
      <c r="E405" s="21" t="s">
        <v>499</v>
      </c>
      <c r="F405" s="21" t="s">
        <v>499</v>
      </c>
      <c r="G405" s="21" t="s">
        <v>499</v>
      </c>
      <c r="H405" s="21"/>
      <c r="I405" s="3"/>
    </row>
    <row r="406" spans="1:9" ht="10.4" thickTop="1" thickBot="1">
      <c r="A406" s="116"/>
      <c r="B406" s="71"/>
      <c r="C406" s="26" t="s">
        <v>756</v>
      </c>
      <c r="D406" s="20" t="s">
        <v>753</v>
      </c>
      <c r="E406" s="21" t="s">
        <v>499</v>
      </c>
      <c r="F406" s="21" t="s">
        <v>499</v>
      </c>
      <c r="G406" s="21" t="s">
        <v>499</v>
      </c>
      <c r="H406" s="21" t="s">
        <v>499</v>
      </c>
      <c r="I406" s="3"/>
    </row>
    <row r="407" spans="1:9" ht="9.8000000000000007" thickTop="1">
      <c r="A407" s="210">
        <f>A404+1</f>
        <v>286</v>
      </c>
      <c r="B407" s="211">
        <v>683</v>
      </c>
      <c r="C407" s="193"/>
      <c r="D407" s="164" t="s">
        <v>783</v>
      </c>
      <c r="E407" s="90" t="s">
        <v>280</v>
      </c>
      <c r="F407" s="91">
        <v>24</v>
      </c>
      <c r="G407" s="81"/>
      <c r="H407" s="201"/>
      <c r="I407" s="3"/>
    </row>
    <row r="408" spans="1:9">
      <c r="A408" s="208">
        <f>A407+1</f>
        <v>287</v>
      </c>
      <c r="B408" s="209">
        <v>684</v>
      </c>
      <c r="C408" s="181"/>
      <c r="D408" s="171" t="s">
        <v>784</v>
      </c>
      <c r="E408" s="95" t="s">
        <v>314</v>
      </c>
      <c r="F408" s="96">
        <v>48</v>
      </c>
      <c r="G408" s="102"/>
      <c r="H408" s="202"/>
      <c r="I408" s="3"/>
    </row>
    <row r="409" spans="1:9">
      <c r="A409" s="208">
        <f t="shared" ref="A409:A414" si="20">A408+1</f>
        <v>288</v>
      </c>
      <c r="B409" s="209">
        <v>685</v>
      </c>
      <c r="C409" s="181"/>
      <c r="D409" s="171" t="s">
        <v>628</v>
      </c>
      <c r="E409" s="95" t="s">
        <v>491</v>
      </c>
      <c r="F409" s="96">
        <v>8</v>
      </c>
      <c r="G409" s="102"/>
      <c r="H409" s="202"/>
      <c r="I409" s="3"/>
    </row>
    <row r="410" spans="1:9">
      <c r="A410" s="208">
        <f t="shared" si="20"/>
        <v>289</v>
      </c>
      <c r="B410" s="209">
        <v>686</v>
      </c>
      <c r="C410" s="181"/>
      <c r="D410" s="171" t="s">
        <v>629</v>
      </c>
      <c r="E410" s="95" t="s">
        <v>314</v>
      </c>
      <c r="F410" s="96">
        <v>26</v>
      </c>
      <c r="G410" s="102"/>
      <c r="H410" s="202"/>
      <c r="I410" s="37"/>
    </row>
    <row r="411" spans="1:9">
      <c r="A411" s="208">
        <f t="shared" si="20"/>
        <v>290</v>
      </c>
      <c r="B411" s="209">
        <v>687</v>
      </c>
      <c r="C411" s="181"/>
      <c r="D411" s="171" t="s">
        <v>785</v>
      </c>
      <c r="E411" s="95" t="s">
        <v>280</v>
      </c>
      <c r="F411" s="96">
        <v>12</v>
      </c>
      <c r="G411" s="102"/>
      <c r="H411" s="202"/>
      <c r="I411" s="37"/>
    </row>
    <row r="412" spans="1:9">
      <c r="A412" s="208">
        <f t="shared" si="20"/>
        <v>291</v>
      </c>
      <c r="B412" s="209">
        <v>688</v>
      </c>
      <c r="C412" s="181"/>
      <c r="D412" s="171" t="s">
        <v>888</v>
      </c>
      <c r="E412" s="95" t="s">
        <v>280</v>
      </c>
      <c r="F412" s="96">
        <v>3</v>
      </c>
      <c r="G412" s="102"/>
      <c r="H412" s="202"/>
      <c r="I412" s="3"/>
    </row>
    <row r="413" spans="1:9">
      <c r="A413" s="208">
        <f t="shared" si="20"/>
        <v>292</v>
      </c>
      <c r="B413" s="209">
        <v>689</v>
      </c>
      <c r="C413" s="181"/>
      <c r="D413" s="171" t="s">
        <v>675</v>
      </c>
      <c r="E413" s="95" t="s">
        <v>491</v>
      </c>
      <c r="F413" s="96">
        <v>7</v>
      </c>
      <c r="G413" s="102"/>
      <c r="H413" s="202"/>
      <c r="I413" s="3"/>
    </row>
    <row r="414" spans="1:9" ht="9.8000000000000007" thickBot="1">
      <c r="A414" s="213">
        <f t="shared" si="20"/>
        <v>293</v>
      </c>
      <c r="B414" s="214">
        <v>690</v>
      </c>
      <c r="C414" s="129"/>
      <c r="D414" s="142" t="s">
        <v>874</v>
      </c>
      <c r="E414" s="100" t="s">
        <v>491</v>
      </c>
      <c r="F414" s="101">
        <v>1</v>
      </c>
      <c r="G414" s="86"/>
      <c r="H414" s="204"/>
      <c r="I414" s="3"/>
    </row>
    <row r="415" spans="1:9" ht="10.4" thickTop="1" thickBot="1">
      <c r="A415" s="21"/>
      <c r="B415" s="70"/>
      <c r="C415" s="21"/>
      <c r="D415" s="25" t="s">
        <v>757</v>
      </c>
      <c r="E415" s="21" t="s">
        <v>499</v>
      </c>
      <c r="F415" s="21" t="s">
        <v>499</v>
      </c>
      <c r="G415" s="21" t="s">
        <v>499</v>
      </c>
      <c r="H415" s="21"/>
      <c r="I415" s="3"/>
    </row>
    <row r="416" spans="1:9" ht="10.4" thickTop="1" thickBot="1">
      <c r="A416" s="13"/>
      <c r="B416" s="67"/>
      <c r="C416" s="13"/>
      <c r="D416" s="38" t="s">
        <v>565</v>
      </c>
      <c r="E416" s="40" t="s">
        <v>499</v>
      </c>
      <c r="F416" s="40" t="s">
        <v>499</v>
      </c>
      <c r="G416" s="40" t="s">
        <v>499</v>
      </c>
      <c r="H416" s="33"/>
      <c r="I416" s="3"/>
    </row>
    <row r="417" spans="1:9" ht="10.4" thickTop="1" thickBot="1">
      <c r="A417" s="13"/>
      <c r="B417" s="67"/>
      <c r="C417" s="13" t="s">
        <v>241</v>
      </c>
      <c r="D417" s="291" t="s">
        <v>242</v>
      </c>
      <c r="E417" s="40" t="s">
        <v>499</v>
      </c>
      <c r="F417" s="40" t="s">
        <v>499</v>
      </c>
      <c r="G417" s="40" t="s">
        <v>499</v>
      </c>
      <c r="H417" s="33" t="s">
        <v>499</v>
      </c>
      <c r="I417" s="3"/>
    </row>
    <row r="418" spans="1:9" ht="10.4" thickTop="1" thickBot="1">
      <c r="A418" s="19"/>
      <c r="B418" s="69"/>
      <c r="C418" s="19"/>
      <c r="D418" s="20" t="s">
        <v>243</v>
      </c>
      <c r="E418" s="21" t="s">
        <v>499</v>
      </c>
      <c r="F418" s="21" t="s">
        <v>499</v>
      </c>
      <c r="G418" s="21" t="s">
        <v>499</v>
      </c>
      <c r="H418" s="21" t="s">
        <v>499</v>
      </c>
      <c r="I418" s="3"/>
    </row>
    <row r="419" spans="1:9" ht="9.8000000000000007" thickTop="1">
      <c r="A419" s="373">
        <f>A414+1</f>
        <v>294</v>
      </c>
      <c r="B419" s="374">
        <v>691</v>
      </c>
      <c r="C419" s="302" t="s">
        <v>754</v>
      </c>
      <c r="D419" s="375" t="s">
        <v>707</v>
      </c>
      <c r="E419" s="302" t="s">
        <v>303</v>
      </c>
      <c r="F419" s="376">
        <v>387.9</v>
      </c>
      <c r="G419" s="302"/>
      <c r="H419" s="224"/>
      <c r="I419" s="3"/>
    </row>
    <row r="420" spans="1:9">
      <c r="A420" s="377">
        <f>A419+1</f>
        <v>295</v>
      </c>
      <c r="B420" s="378">
        <v>692</v>
      </c>
      <c r="C420" s="299" t="s">
        <v>755</v>
      </c>
      <c r="D420" s="379" t="s">
        <v>708</v>
      </c>
      <c r="E420" s="299" t="s">
        <v>303</v>
      </c>
      <c r="F420" s="380">
        <v>105</v>
      </c>
      <c r="G420" s="102"/>
      <c r="H420" s="202"/>
      <c r="I420" s="3"/>
    </row>
    <row r="421" spans="1:9" ht="9.8000000000000007" thickBot="1">
      <c r="A421" s="278">
        <f>A420+1</f>
        <v>296</v>
      </c>
      <c r="B421" s="114" t="s">
        <v>854</v>
      </c>
      <c r="C421" s="142"/>
      <c r="D421" s="142" t="s">
        <v>724</v>
      </c>
      <c r="E421" s="88" t="s">
        <v>303</v>
      </c>
      <c r="F421" s="88">
        <v>30</v>
      </c>
      <c r="G421" s="142"/>
      <c r="H421" s="204"/>
      <c r="I421" s="3"/>
    </row>
    <row r="422" spans="1:9" ht="10.4" thickTop="1" thickBot="1">
      <c r="A422" s="21"/>
      <c r="B422" s="70"/>
      <c r="C422" s="21"/>
      <c r="D422" s="25" t="s">
        <v>541</v>
      </c>
      <c r="E422" s="21" t="s">
        <v>499</v>
      </c>
      <c r="F422" s="21" t="s">
        <v>499</v>
      </c>
      <c r="G422" s="21" t="s">
        <v>499</v>
      </c>
      <c r="H422" s="21"/>
      <c r="I422" s="3"/>
    </row>
    <row r="423" spans="1:9" ht="10.4" thickTop="1" thickBot="1">
      <c r="A423" s="70"/>
      <c r="B423" s="70"/>
      <c r="C423" s="70" t="s">
        <v>392</v>
      </c>
      <c r="D423" s="347" t="s">
        <v>244</v>
      </c>
      <c r="E423" s="70" t="s">
        <v>499</v>
      </c>
      <c r="F423" s="70" t="s">
        <v>499</v>
      </c>
      <c r="G423" s="70" t="s">
        <v>499</v>
      </c>
      <c r="H423" s="70" t="s">
        <v>499</v>
      </c>
      <c r="I423" s="3"/>
    </row>
    <row r="424" spans="1:9" ht="10.95" thickTop="1">
      <c r="A424" s="288">
        <f>A421+1</f>
        <v>297</v>
      </c>
      <c r="B424" s="195" t="s">
        <v>855</v>
      </c>
      <c r="C424" s="196"/>
      <c r="D424" s="328" t="s">
        <v>723</v>
      </c>
      <c r="E424" s="329" t="s">
        <v>579</v>
      </c>
      <c r="F424" s="330">
        <v>1</v>
      </c>
      <c r="G424" s="165"/>
      <c r="H424" s="331"/>
      <c r="I424" s="3"/>
    </row>
    <row r="425" spans="1:9" ht="10.4">
      <c r="A425" s="332">
        <f t="shared" ref="A425:A439" si="21">A424+1</f>
        <v>298</v>
      </c>
      <c r="B425" s="198" t="s">
        <v>860</v>
      </c>
      <c r="C425" s="199"/>
      <c r="D425" s="333" t="s">
        <v>789</v>
      </c>
      <c r="E425" s="334" t="s">
        <v>579</v>
      </c>
      <c r="F425" s="335">
        <v>100</v>
      </c>
      <c r="G425" s="169"/>
      <c r="H425" s="336"/>
      <c r="I425" s="3"/>
    </row>
    <row r="426" spans="1:9" ht="10.4">
      <c r="A426" s="332">
        <f t="shared" si="21"/>
        <v>299</v>
      </c>
      <c r="B426" s="198" t="s">
        <v>861</v>
      </c>
      <c r="C426" s="199"/>
      <c r="D426" s="333" t="s">
        <v>790</v>
      </c>
      <c r="E426" s="334" t="s">
        <v>579</v>
      </c>
      <c r="F426" s="335">
        <v>89</v>
      </c>
      <c r="G426" s="169"/>
      <c r="H426" s="336"/>
      <c r="I426" s="3"/>
    </row>
    <row r="427" spans="1:9" ht="10.4">
      <c r="A427" s="332">
        <f t="shared" si="21"/>
        <v>300</v>
      </c>
      <c r="B427" s="198">
        <v>729.73099999999999</v>
      </c>
      <c r="C427" s="199"/>
      <c r="D427" s="333" t="s">
        <v>791</v>
      </c>
      <c r="E427" s="334" t="s">
        <v>579</v>
      </c>
      <c r="F427" s="335">
        <v>8</v>
      </c>
      <c r="G427" s="169"/>
      <c r="H427" s="336"/>
      <c r="I427" s="3"/>
    </row>
    <row r="428" spans="1:9" ht="10.4">
      <c r="A428" s="332">
        <f t="shared" si="21"/>
        <v>301</v>
      </c>
      <c r="B428" s="198">
        <v>730.73099999999999</v>
      </c>
      <c r="C428" s="199"/>
      <c r="D428" s="333" t="s">
        <v>792</v>
      </c>
      <c r="E428" s="334" t="s">
        <v>579</v>
      </c>
      <c r="F428" s="335">
        <v>2</v>
      </c>
      <c r="G428" s="169"/>
      <c r="H428" s="336"/>
      <c r="I428" s="3"/>
    </row>
    <row r="429" spans="1:9" ht="10.4">
      <c r="A429" s="332">
        <f t="shared" si="21"/>
        <v>302</v>
      </c>
      <c r="B429" s="352" t="s">
        <v>859</v>
      </c>
      <c r="C429" s="199"/>
      <c r="D429" s="333" t="s">
        <v>793</v>
      </c>
      <c r="E429" s="334" t="s">
        <v>579</v>
      </c>
      <c r="F429" s="335">
        <v>100</v>
      </c>
      <c r="G429" s="169"/>
      <c r="H429" s="336"/>
      <c r="I429" s="3"/>
    </row>
    <row r="430" spans="1:9" ht="10.4">
      <c r="A430" s="332">
        <f t="shared" si="21"/>
        <v>303</v>
      </c>
      <c r="B430" s="352" t="s">
        <v>858</v>
      </c>
      <c r="C430" s="199"/>
      <c r="D430" s="333" t="s">
        <v>795</v>
      </c>
      <c r="E430" s="334" t="s">
        <v>579</v>
      </c>
      <c r="F430" s="335">
        <v>89</v>
      </c>
      <c r="G430" s="169"/>
      <c r="H430" s="336"/>
      <c r="I430" s="3"/>
    </row>
    <row r="431" spans="1:9" ht="10.4">
      <c r="A431" s="332">
        <f t="shared" si="21"/>
        <v>304</v>
      </c>
      <c r="B431" s="352" t="s">
        <v>857</v>
      </c>
      <c r="C431" s="199"/>
      <c r="D431" s="333" t="s">
        <v>794</v>
      </c>
      <c r="E431" s="334" t="s">
        <v>579</v>
      </c>
      <c r="F431" s="335">
        <v>8</v>
      </c>
      <c r="G431" s="169"/>
      <c r="H431" s="336"/>
      <c r="I431" s="3"/>
    </row>
    <row r="432" spans="1:9" ht="10.4">
      <c r="A432" s="332">
        <f t="shared" si="21"/>
        <v>305</v>
      </c>
      <c r="B432" s="352" t="s">
        <v>856</v>
      </c>
      <c r="C432" s="199"/>
      <c r="D432" s="333" t="s">
        <v>805</v>
      </c>
      <c r="E432" s="334" t="s">
        <v>579</v>
      </c>
      <c r="F432" s="335">
        <v>2</v>
      </c>
      <c r="G432" s="169"/>
      <c r="H432" s="336"/>
      <c r="I432" s="3"/>
    </row>
    <row r="433" spans="1:9" ht="20.75">
      <c r="A433" s="332">
        <f t="shared" si="21"/>
        <v>306</v>
      </c>
      <c r="B433" s="198">
        <v>738</v>
      </c>
      <c r="C433" s="199"/>
      <c r="D433" s="337" t="s">
        <v>796</v>
      </c>
      <c r="E433" s="338" t="s">
        <v>280</v>
      </c>
      <c r="F433" s="338">
        <v>1</v>
      </c>
      <c r="G433" s="169"/>
      <c r="H433" s="336"/>
      <c r="I433" s="3"/>
    </row>
    <row r="434" spans="1:9" ht="20.75">
      <c r="A434" s="332">
        <f t="shared" si="21"/>
        <v>307</v>
      </c>
      <c r="B434" s="198">
        <v>739</v>
      </c>
      <c r="C434" s="199"/>
      <c r="D434" s="337" t="s">
        <v>797</v>
      </c>
      <c r="E434" s="338" t="s">
        <v>280</v>
      </c>
      <c r="F434" s="338">
        <v>2</v>
      </c>
      <c r="G434" s="169"/>
      <c r="H434" s="336"/>
      <c r="I434" s="3"/>
    </row>
    <row r="435" spans="1:9" ht="20.75">
      <c r="A435" s="332">
        <f t="shared" si="21"/>
        <v>308</v>
      </c>
      <c r="B435" s="198">
        <v>740</v>
      </c>
      <c r="C435" s="199"/>
      <c r="D435" s="337" t="s">
        <v>798</v>
      </c>
      <c r="E435" s="338" t="s">
        <v>280</v>
      </c>
      <c r="F435" s="338">
        <v>75</v>
      </c>
      <c r="G435" s="169"/>
      <c r="H435" s="336"/>
      <c r="I435" s="3"/>
    </row>
    <row r="436" spans="1:9" ht="20.75">
      <c r="A436" s="332">
        <f t="shared" si="21"/>
        <v>309</v>
      </c>
      <c r="B436" s="198">
        <v>741</v>
      </c>
      <c r="C436" s="199"/>
      <c r="D436" s="337" t="s">
        <v>799</v>
      </c>
      <c r="E436" s="338" t="s">
        <v>280</v>
      </c>
      <c r="F436" s="338">
        <v>13</v>
      </c>
      <c r="G436" s="169"/>
      <c r="H436" s="336"/>
      <c r="I436" s="3"/>
    </row>
    <row r="437" spans="1:9" ht="20.75">
      <c r="A437" s="332">
        <f t="shared" si="21"/>
        <v>310</v>
      </c>
      <c r="B437" s="198">
        <v>742</v>
      </c>
      <c r="C437" s="199"/>
      <c r="D437" s="337" t="s">
        <v>800</v>
      </c>
      <c r="E437" s="338" t="s">
        <v>280</v>
      </c>
      <c r="F437" s="338">
        <v>28</v>
      </c>
      <c r="G437" s="169"/>
      <c r="H437" s="336"/>
      <c r="I437" s="3"/>
    </row>
    <row r="438" spans="1:9" ht="20.75">
      <c r="A438" s="332">
        <f t="shared" si="21"/>
        <v>311</v>
      </c>
      <c r="B438" s="198">
        <v>743</v>
      </c>
      <c r="C438" s="199"/>
      <c r="D438" s="337" t="s">
        <v>801</v>
      </c>
      <c r="E438" s="338" t="s">
        <v>280</v>
      </c>
      <c r="F438" s="338">
        <v>124</v>
      </c>
      <c r="G438" s="169"/>
      <c r="H438" s="336"/>
      <c r="I438" s="3"/>
    </row>
    <row r="439" spans="1:9" ht="22.5" customHeight="1">
      <c r="A439" s="332">
        <f t="shared" si="21"/>
        <v>312</v>
      </c>
      <c r="B439" s="198" t="s">
        <v>862</v>
      </c>
      <c r="C439" s="199"/>
      <c r="D439" s="333" t="s">
        <v>588</v>
      </c>
      <c r="E439" s="334" t="s">
        <v>491</v>
      </c>
      <c r="F439" s="335">
        <v>1</v>
      </c>
      <c r="G439" s="169"/>
      <c r="H439" s="336"/>
      <c r="I439" s="3"/>
    </row>
    <row r="440" spans="1:9" ht="10.4">
      <c r="A440" s="332">
        <f t="shared" ref="A440:A450" si="22">A439+1</f>
        <v>313</v>
      </c>
      <c r="B440" s="198">
        <v>759</v>
      </c>
      <c r="C440" s="199"/>
      <c r="D440" s="337" t="s">
        <v>223</v>
      </c>
      <c r="E440" s="338" t="s">
        <v>491</v>
      </c>
      <c r="F440" s="339">
        <v>8</v>
      </c>
      <c r="G440" s="169"/>
      <c r="H440" s="336"/>
      <c r="I440" s="3"/>
    </row>
    <row r="441" spans="1:9" ht="10.4">
      <c r="A441" s="332">
        <f t="shared" si="22"/>
        <v>314</v>
      </c>
      <c r="B441" s="198">
        <v>760</v>
      </c>
      <c r="C441" s="199"/>
      <c r="D441" s="337" t="s">
        <v>224</v>
      </c>
      <c r="E441" s="338" t="s">
        <v>491</v>
      </c>
      <c r="F441" s="339">
        <v>8</v>
      </c>
      <c r="G441" s="169"/>
      <c r="H441" s="336"/>
      <c r="I441" s="3"/>
    </row>
    <row r="442" spans="1:9" ht="10.4">
      <c r="A442" s="332">
        <f t="shared" si="22"/>
        <v>315</v>
      </c>
      <c r="B442" s="198">
        <v>761</v>
      </c>
      <c r="C442" s="199"/>
      <c r="D442" s="337" t="s">
        <v>225</v>
      </c>
      <c r="E442" s="338" t="s">
        <v>491</v>
      </c>
      <c r="F442" s="339">
        <v>12</v>
      </c>
      <c r="G442" s="169"/>
      <c r="H442" s="336"/>
      <c r="I442" s="3"/>
    </row>
    <row r="443" spans="1:9" ht="10.4">
      <c r="A443" s="332">
        <f t="shared" si="22"/>
        <v>316</v>
      </c>
      <c r="B443" s="198" t="s">
        <v>863</v>
      </c>
      <c r="C443" s="199"/>
      <c r="D443" s="337" t="s">
        <v>226</v>
      </c>
      <c r="E443" s="338" t="s">
        <v>491</v>
      </c>
      <c r="F443" s="339">
        <v>4</v>
      </c>
      <c r="G443" s="169"/>
      <c r="H443" s="336"/>
      <c r="I443" s="3"/>
    </row>
    <row r="444" spans="1:9" ht="10.4">
      <c r="A444" s="332">
        <f t="shared" si="22"/>
        <v>317</v>
      </c>
      <c r="B444" s="198">
        <v>765</v>
      </c>
      <c r="C444" s="199"/>
      <c r="D444" s="337" t="s">
        <v>227</v>
      </c>
      <c r="E444" s="338" t="s">
        <v>491</v>
      </c>
      <c r="F444" s="339">
        <v>12</v>
      </c>
      <c r="G444" s="169"/>
      <c r="H444" s="336"/>
      <c r="I444" s="3"/>
    </row>
    <row r="445" spans="1:9" ht="10.4">
      <c r="A445" s="332">
        <f t="shared" si="22"/>
        <v>318</v>
      </c>
      <c r="B445" s="198">
        <v>766</v>
      </c>
      <c r="C445" s="199"/>
      <c r="D445" s="337" t="s">
        <v>228</v>
      </c>
      <c r="E445" s="338" t="s">
        <v>491</v>
      </c>
      <c r="F445" s="339">
        <v>6</v>
      </c>
      <c r="G445" s="169"/>
      <c r="H445" s="336"/>
      <c r="I445" s="3"/>
    </row>
    <row r="446" spans="1:9" ht="10.4">
      <c r="A446" s="332">
        <f t="shared" si="22"/>
        <v>319</v>
      </c>
      <c r="B446" s="198" t="s">
        <v>865</v>
      </c>
      <c r="C446" s="199"/>
      <c r="D446" s="337" t="s">
        <v>229</v>
      </c>
      <c r="E446" s="338" t="s">
        <v>491</v>
      </c>
      <c r="F446" s="339">
        <v>8</v>
      </c>
      <c r="G446" s="169"/>
      <c r="H446" s="336"/>
      <c r="I446" s="3"/>
    </row>
    <row r="447" spans="1:9" ht="10.4">
      <c r="A447" s="332">
        <f t="shared" si="22"/>
        <v>320</v>
      </c>
      <c r="B447" s="198">
        <v>770</v>
      </c>
      <c r="C447" s="199"/>
      <c r="D447" s="337" t="s">
        <v>230</v>
      </c>
      <c r="E447" s="338" t="s">
        <v>491</v>
      </c>
      <c r="F447" s="339">
        <v>5</v>
      </c>
      <c r="G447" s="169"/>
      <c r="H447" s="336"/>
      <c r="I447" s="3"/>
    </row>
    <row r="448" spans="1:9" ht="10.4">
      <c r="A448" s="332">
        <f t="shared" si="22"/>
        <v>321</v>
      </c>
      <c r="B448" s="198">
        <v>771.779</v>
      </c>
      <c r="C448" s="199"/>
      <c r="D448" s="337" t="s">
        <v>231</v>
      </c>
      <c r="E448" s="338" t="s">
        <v>491</v>
      </c>
      <c r="F448" s="339">
        <v>5</v>
      </c>
      <c r="G448" s="169"/>
      <c r="H448" s="336"/>
      <c r="I448" s="3"/>
    </row>
    <row r="449" spans="1:9" ht="20.75">
      <c r="A449" s="332">
        <f t="shared" si="22"/>
        <v>322</v>
      </c>
      <c r="B449" s="198">
        <v>772.78800000000001</v>
      </c>
      <c r="C449" s="199"/>
      <c r="D449" s="337" t="s">
        <v>232</v>
      </c>
      <c r="E449" s="338" t="s">
        <v>491</v>
      </c>
      <c r="F449" s="339">
        <v>8</v>
      </c>
      <c r="G449" s="169"/>
      <c r="H449" s="336"/>
      <c r="I449" s="3"/>
    </row>
    <row r="450" spans="1:9" ht="10.4">
      <c r="A450" s="332">
        <f t="shared" si="22"/>
        <v>323</v>
      </c>
      <c r="B450" s="198" t="s">
        <v>864</v>
      </c>
      <c r="C450" s="199"/>
      <c r="D450" s="333" t="s">
        <v>589</v>
      </c>
      <c r="E450" s="334" t="s">
        <v>579</v>
      </c>
      <c r="F450" s="335">
        <v>12</v>
      </c>
      <c r="G450" s="169"/>
      <c r="H450" s="336"/>
      <c r="I450" s="3"/>
    </row>
    <row r="451" spans="1:9" ht="10.4">
      <c r="A451" s="366" t="s">
        <v>917</v>
      </c>
      <c r="B451" s="367" t="s">
        <v>864</v>
      </c>
      <c r="C451" s="368"/>
      <c r="D451" s="369" t="s">
        <v>918</v>
      </c>
      <c r="E451" s="370" t="s">
        <v>579</v>
      </c>
      <c r="F451" s="371">
        <v>12</v>
      </c>
      <c r="G451" s="372"/>
      <c r="H451" s="336"/>
      <c r="I451" s="3"/>
    </row>
    <row r="452" spans="1:9" ht="10.95" thickBot="1">
      <c r="A452" s="340">
        <f>A450+1</f>
        <v>324</v>
      </c>
      <c r="B452" s="341" t="s">
        <v>866</v>
      </c>
      <c r="C452" s="342"/>
      <c r="D452" s="343" t="s">
        <v>590</v>
      </c>
      <c r="E452" s="344" t="s">
        <v>579</v>
      </c>
      <c r="F452" s="345">
        <v>1</v>
      </c>
      <c r="G452" s="174"/>
      <c r="H452" s="346"/>
      <c r="I452" s="3"/>
    </row>
    <row r="453" spans="1:9" ht="10.4" thickTop="1" thickBot="1">
      <c r="A453" s="69"/>
      <c r="B453" s="69"/>
      <c r="C453" s="69"/>
      <c r="D453" s="348" t="s">
        <v>544</v>
      </c>
      <c r="E453" s="69" t="s">
        <v>499</v>
      </c>
      <c r="F453" s="69" t="s">
        <v>499</v>
      </c>
      <c r="G453" s="69" t="s">
        <v>499</v>
      </c>
      <c r="H453" s="69"/>
      <c r="I453" s="3"/>
    </row>
    <row r="454" spans="1:9" ht="10.4" thickTop="1" thickBot="1">
      <c r="A454" s="19"/>
      <c r="B454" s="69"/>
      <c r="C454" s="19" t="s">
        <v>393</v>
      </c>
      <c r="D454" s="20" t="s">
        <v>245</v>
      </c>
      <c r="E454" s="21" t="s">
        <v>499</v>
      </c>
      <c r="F454" s="21" t="s">
        <v>499</v>
      </c>
      <c r="G454" s="21" t="s">
        <v>499</v>
      </c>
      <c r="H454" s="21" t="s">
        <v>499</v>
      </c>
      <c r="I454" s="3"/>
    </row>
    <row r="455" spans="1:9" ht="9.8000000000000007" thickTop="1">
      <c r="A455" s="373">
        <f>A452+1</f>
        <v>325</v>
      </c>
      <c r="B455" s="374">
        <v>795</v>
      </c>
      <c r="C455" s="302"/>
      <c r="D455" s="417" t="s">
        <v>696</v>
      </c>
      <c r="E455" s="302" t="s">
        <v>280</v>
      </c>
      <c r="F455" s="418">
        <v>10</v>
      </c>
      <c r="G455" s="302"/>
      <c r="H455" s="224"/>
      <c r="I455" s="3"/>
    </row>
    <row r="456" spans="1:9" ht="10.95" thickBot="1">
      <c r="A456" s="419" t="s">
        <v>915</v>
      </c>
      <c r="B456" s="420">
        <v>795</v>
      </c>
      <c r="C456" s="421"/>
      <c r="D456" s="422" t="s">
        <v>914</v>
      </c>
      <c r="E456" s="423" t="s">
        <v>280</v>
      </c>
      <c r="F456" s="424">
        <v>2</v>
      </c>
      <c r="G456" s="423"/>
      <c r="H456" s="425"/>
      <c r="I456" s="3"/>
    </row>
    <row r="457" spans="1:9" ht="10.4" thickTop="1" thickBot="1">
      <c r="A457" s="25"/>
      <c r="B457" s="25"/>
      <c r="C457" s="25"/>
      <c r="D457" s="25" t="s">
        <v>542</v>
      </c>
      <c r="E457" s="21" t="s">
        <v>499</v>
      </c>
      <c r="F457" s="21" t="s">
        <v>499</v>
      </c>
      <c r="G457" s="21" t="s">
        <v>499</v>
      </c>
      <c r="H457" s="21"/>
      <c r="I457" s="3"/>
    </row>
    <row r="458" spans="1:9" ht="10.4" thickTop="1" thickBot="1">
      <c r="A458" s="19"/>
      <c r="B458" s="69"/>
      <c r="C458" s="19" t="s">
        <v>774</v>
      </c>
      <c r="D458" s="20" t="s">
        <v>213</v>
      </c>
      <c r="E458" s="21" t="s">
        <v>499</v>
      </c>
      <c r="F458" s="21" t="s">
        <v>499</v>
      </c>
      <c r="G458" s="21" t="s">
        <v>499</v>
      </c>
      <c r="H458" s="21" t="s">
        <v>499</v>
      </c>
      <c r="I458" s="3"/>
    </row>
    <row r="459" spans="1:9" ht="28.8" thickTop="1" thickBot="1">
      <c r="A459" s="360">
        <f>A455+1</f>
        <v>326</v>
      </c>
      <c r="B459" s="361">
        <v>796</v>
      </c>
      <c r="C459" s="362"/>
      <c r="D459" s="363" t="s">
        <v>919</v>
      </c>
      <c r="E459" s="364" t="s">
        <v>301</v>
      </c>
      <c r="F459" s="365">
        <v>2452</v>
      </c>
      <c r="G459" s="364"/>
      <c r="H459" s="223"/>
      <c r="I459" s="3"/>
    </row>
    <row r="460" spans="1:9" ht="10.4" thickTop="1" thickBot="1">
      <c r="A460" s="21"/>
      <c r="B460" s="70"/>
      <c r="C460" s="21"/>
      <c r="D460" s="25" t="s">
        <v>530</v>
      </c>
      <c r="E460" s="21" t="s">
        <v>499</v>
      </c>
      <c r="F460" s="21" t="s">
        <v>499</v>
      </c>
      <c r="G460" s="21" t="s">
        <v>499</v>
      </c>
      <c r="H460" s="21"/>
      <c r="I460" s="3"/>
    </row>
    <row r="461" spans="1:9" ht="10.4" thickTop="1" thickBot="1">
      <c r="A461" s="291"/>
      <c r="B461" s="291"/>
      <c r="C461" s="291"/>
      <c r="D461" s="16" t="s">
        <v>543</v>
      </c>
      <c r="E461" s="13" t="s">
        <v>499</v>
      </c>
      <c r="F461" s="13" t="s">
        <v>499</v>
      </c>
      <c r="G461" s="13" t="s">
        <v>499</v>
      </c>
      <c r="H461" s="291"/>
      <c r="I461" s="3"/>
    </row>
    <row r="462" spans="1:9" ht="10.4" thickTop="1" thickBot="1">
      <c r="A462" s="16"/>
      <c r="B462" s="16"/>
      <c r="C462" s="16"/>
      <c r="D462" s="291" t="s">
        <v>758</v>
      </c>
      <c r="E462" s="13" t="s">
        <v>499</v>
      </c>
      <c r="F462" s="13" t="s">
        <v>499</v>
      </c>
      <c r="G462" s="13" t="s">
        <v>499</v>
      </c>
      <c r="H462" s="13" t="s">
        <v>499</v>
      </c>
      <c r="I462" s="3"/>
    </row>
    <row r="463" spans="1:9" ht="10.4" thickTop="1" thickBot="1">
      <c r="A463" s="19"/>
      <c r="B463" s="69"/>
      <c r="C463" s="19" t="s">
        <v>703</v>
      </c>
      <c r="D463" s="20" t="s">
        <v>759</v>
      </c>
      <c r="E463" s="21" t="s">
        <v>499</v>
      </c>
      <c r="F463" s="21" t="s">
        <v>499</v>
      </c>
      <c r="G463" s="21" t="s">
        <v>499</v>
      </c>
      <c r="H463" s="21" t="s">
        <v>499</v>
      </c>
      <c r="I463" s="3"/>
    </row>
    <row r="464" spans="1:9" ht="28.25" thickTop="1">
      <c r="A464" s="89">
        <f>A459+1</f>
        <v>327</v>
      </c>
      <c r="B464" s="112">
        <v>798</v>
      </c>
      <c r="C464" s="81" t="s">
        <v>763</v>
      </c>
      <c r="D464" s="226" t="s">
        <v>782</v>
      </c>
      <c r="E464" s="90" t="s">
        <v>356</v>
      </c>
      <c r="F464" s="91">
        <v>4350</v>
      </c>
      <c r="G464" s="81"/>
      <c r="H464" s="224"/>
      <c r="I464" s="3"/>
    </row>
    <row r="465" spans="1:9" ht="27.65">
      <c r="A465" s="377">
        <f>A464+1</f>
        <v>328</v>
      </c>
      <c r="B465" s="378">
        <v>799</v>
      </c>
      <c r="C465" s="299" t="s">
        <v>763</v>
      </c>
      <c r="D465" s="451" t="s">
        <v>710</v>
      </c>
      <c r="E465" s="446" t="s">
        <v>356</v>
      </c>
      <c r="F465" s="447">
        <v>36</v>
      </c>
      <c r="G465" s="102"/>
      <c r="H465" s="225"/>
      <c r="I465" s="3"/>
    </row>
    <row r="466" spans="1:9">
      <c r="A466" s="92">
        <f>A465+1</f>
        <v>329</v>
      </c>
      <c r="B466" s="113">
        <v>800</v>
      </c>
      <c r="C466" s="102" t="s">
        <v>764</v>
      </c>
      <c r="D466" s="171" t="s">
        <v>709</v>
      </c>
      <c r="E466" s="95" t="s">
        <v>356</v>
      </c>
      <c r="F466" s="96">
        <v>9920</v>
      </c>
      <c r="G466" s="102"/>
      <c r="H466" s="225"/>
      <c r="I466" s="3"/>
    </row>
    <row r="467" spans="1:9">
      <c r="A467" s="92">
        <f>A466+1</f>
        <v>330</v>
      </c>
      <c r="B467" s="113">
        <v>801</v>
      </c>
      <c r="C467" s="102" t="s">
        <v>765</v>
      </c>
      <c r="D467" s="84" t="s">
        <v>357</v>
      </c>
      <c r="E467" s="102" t="s">
        <v>358</v>
      </c>
      <c r="F467" s="85">
        <v>950</v>
      </c>
      <c r="G467" s="102"/>
      <c r="H467" s="225"/>
      <c r="I467" s="3"/>
    </row>
    <row r="468" spans="1:9">
      <c r="A468" s="92">
        <f t="shared" ref="A468:A479" si="23">A467+1</f>
        <v>331</v>
      </c>
      <c r="B468" s="113">
        <v>802</v>
      </c>
      <c r="C468" s="102" t="s">
        <v>763</v>
      </c>
      <c r="D468" s="84" t="s">
        <v>802</v>
      </c>
      <c r="E468" s="102" t="s">
        <v>303</v>
      </c>
      <c r="F468" s="85">
        <v>19848</v>
      </c>
      <c r="G468" s="326"/>
      <c r="H468" s="225"/>
      <c r="I468" s="3"/>
    </row>
    <row r="469" spans="1:9" ht="18.45">
      <c r="A469" s="92">
        <f t="shared" si="23"/>
        <v>332</v>
      </c>
      <c r="B469" s="113">
        <v>803</v>
      </c>
      <c r="C469" s="102" t="s">
        <v>763</v>
      </c>
      <c r="D469" s="84" t="s">
        <v>359</v>
      </c>
      <c r="E469" s="102" t="s">
        <v>280</v>
      </c>
      <c r="F469" s="85">
        <v>120</v>
      </c>
      <c r="G469" s="102"/>
      <c r="H469" s="225"/>
      <c r="I469" s="3"/>
    </row>
    <row r="470" spans="1:9" ht="18.45">
      <c r="A470" s="92">
        <f t="shared" si="23"/>
        <v>333</v>
      </c>
      <c r="B470" s="113">
        <v>804</v>
      </c>
      <c r="C470" s="102" t="s">
        <v>763</v>
      </c>
      <c r="D470" s="84" t="s">
        <v>769</v>
      </c>
      <c r="E470" s="102" t="s">
        <v>280</v>
      </c>
      <c r="F470" s="85">
        <v>10</v>
      </c>
      <c r="G470" s="102"/>
      <c r="H470" s="225"/>
      <c r="I470" s="3"/>
    </row>
    <row r="471" spans="1:9" ht="18.45">
      <c r="A471" s="92">
        <f t="shared" si="23"/>
        <v>334</v>
      </c>
      <c r="B471" s="113">
        <v>805</v>
      </c>
      <c r="C471" s="102" t="s">
        <v>766</v>
      </c>
      <c r="D471" s="94" t="s">
        <v>166</v>
      </c>
      <c r="E471" s="95" t="s">
        <v>305</v>
      </c>
      <c r="F471" s="96">
        <v>12</v>
      </c>
      <c r="G471" s="102"/>
      <c r="H471" s="225"/>
      <c r="I471" s="3"/>
    </row>
    <row r="472" spans="1:9" ht="18.45">
      <c r="A472" s="92">
        <f t="shared" si="23"/>
        <v>335</v>
      </c>
      <c r="B472" s="113">
        <v>806</v>
      </c>
      <c r="C472" s="102" t="s">
        <v>763</v>
      </c>
      <c r="D472" s="94" t="s">
        <v>167</v>
      </c>
      <c r="E472" s="95" t="s">
        <v>280</v>
      </c>
      <c r="F472" s="96">
        <v>12</v>
      </c>
      <c r="G472" s="102"/>
      <c r="H472" s="225"/>
      <c r="I472" s="3"/>
    </row>
    <row r="473" spans="1:9">
      <c r="A473" s="92">
        <f t="shared" si="23"/>
        <v>336</v>
      </c>
      <c r="B473" s="113">
        <v>807</v>
      </c>
      <c r="C473" s="102" t="s">
        <v>763</v>
      </c>
      <c r="D473" s="94" t="s">
        <v>360</v>
      </c>
      <c r="E473" s="95" t="s">
        <v>280</v>
      </c>
      <c r="F473" s="96">
        <v>1</v>
      </c>
      <c r="G473" s="102"/>
      <c r="H473" s="202"/>
      <c r="I473" s="3"/>
    </row>
    <row r="474" spans="1:9">
      <c r="A474" s="92">
        <f t="shared" si="23"/>
        <v>337</v>
      </c>
      <c r="B474" s="113"/>
      <c r="C474" s="102" t="s">
        <v>763</v>
      </c>
      <c r="D474" s="84" t="s">
        <v>361</v>
      </c>
      <c r="E474" s="102"/>
      <c r="F474" s="85"/>
      <c r="G474" s="102"/>
      <c r="H474" s="202"/>
      <c r="I474" s="3"/>
    </row>
    <row r="475" spans="1:9">
      <c r="A475" s="92">
        <f t="shared" si="23"/>
        <v>338</v>
      </c>
      <c r="B475" s="113">
        <v>808</v>
      </c>
      <c r="C475" s="102"/>
      <c r="D475" s="84" t="s">
        <v>362</v>
      </c>
      <c r="E475" s="102" t="s">
        <v>280</v>
      </c>
      <c r="F475" s="85">
        <v>3</v>
      </c>
      <c r="G475" s="102"/>
      <c r="H475" s="202"/>
      <c r="I475" s="3"/>
    </row>
    <row r="476" spans="1:9">
      <c r="A476" s="92">
        <f t="shared" si="23"/>
        <v>339</v>
      </c>
      <c r="B476" s="113">
        <v>809</v>
      </c>
      <c r="C476" s="102"/>
      <c r="D476" s="84" t="s">
        <v>363</v>
      </c>
      <c r="E476" s="102" t="s">
        <v>280</v>
      </c>
      <c r="F476" s="85">
        <v>3</v>
      </c>
      <c r="G476" s="102"/>
      <c r="H476" s="202"/>
      <c r="I476" s="3"/>
    </row>
    <row r="477" spans="1:9">
      <c r="A477" s="92">
        <f t="shared" si="23"/>
        <v>340</v>
      </c>
      <c r="B477" s="113">
        <v>810</v>
      </c>
      <c r="C477" s="102"/>
      <c r="D477" s="84" t="s">
        <v>364</v>
      </c>
      <c r="E477" s="102" t="s">
        <v>280</v>
      </c>
      <c r="F477" s="85">
        <v>2</v>
      </c>
      <c r="G477" s="102"/>
      <c r="H477" s="202"/>
      <c r="I477" s="3"/>
    </row>
    <row r="478" spans="1:9">
      <c r="A478" s="92">
        <f t="shared" si="23"/>
        <v>341</v>
      </c>
      <c r="B478" s="113">
        <v>811</v>
      </c>
      <c r="C478" s="102"/>
      <c r="D478" s="84" t="s">
        <v>365</v>
      </c>
      <c r="E478" s="102" t="s">
        <v>280</v>
      </c>
      <c r="F478" s="85">
        <v>4</v>
      </c>
      <c r="G478" s="102"/>
      <c r="H478" s="202"/>
      <c r="I478" s="3"/>
    </row>
    <row r="479" spans="1:9" ht="9.8000000000000007" thickBot="1">
      <c r="A479" s="97">
        <f t="shared" si="23"/>
        <v>342</v>
      </c>
      <c r="B479" s="114">
        <v>812</v>
      </c>
      <c r="C479" s="86"/>
      <c r="D479" s="87" t="s">
        <v>366</v>
      </c>
      <c r="E479" s="86" t="s">
        <v>280</v>
      </c>
      <c r="F479" s="88">
        <v>1</v>
      </c>
      <c r="G479" s="86"/>
      <c r="H479" s="204"/>
      <c r="I479" s="3"/>
    </row>
    <row r="480" spans="1:9" ht="10.4" thickTop="1" thickBot="1">
      <c r="A480" s="21"/>
      <c r="B480" s="70"/>
      <c r="C480" s="21"/>
      <c r="D480" s="25" t="s">
        <v>768</v>
      </c>
      <c r="E480" s="21" t="s">
        <v>499</v>
      </c>
      <c r="F480" s="21" t="s">
        <v>499</v>
      </c>
      <c r="G480" s="21" t="s">
        <v>499</v>
      </c>
      <c r="H480" s="21"/>
      <c r="I480" s="3"/>
    </row>
    <row r="481" spans="1:9" ht="10.4" thickTop="1" thickBot="1">
      <c r="A481" s="33"/>
      <c r="B481" s="72"/>
      <c r="C481" s="33"/>
      <c r="D481" s="38" t="s">
        <v>767</v>
      </c>
      <c r="E481" s="40" t="s">
        <v>499</v>
      </c>
      <c r="F481" s="40" t="s">
        <v>499</v>
      </c>
      <c r="G481" s="40" t="s">
        <v>499</v>
      </c>
      <c r="H481" s="33"/>
      <c r="I481" s="3"/>
    </row>
    <row r="482" spans="1:9" ht="10.4" thickTop="1" thickBot="1">
      <c r="A482" s="8"/>
      <c r="B482" s="65"/>
      <c r="C482" s="8"/>
      <c r="D482" s="64" t="s">
        <v>881</v>
      </c>
      <c r="E482" s="8" t="s">
        <v>499</v>
      </c>
      <c r="F482" s="8" t="s">
        <v>499</v>
      </c>
      <c r="G482" s="8" t="s">
        <v>499</v>
      </c>
      <c r="H482" s="8"/>
      <c r="I482" s="3"/>
    </row>
    <row r="483" spans="1:9" ht="10.4" thickTop="1" thickBot="1">
      <c r="A483" s="8"/>
      <c r="B483" s="65"/>
      <c r="C483" s="8"/>
      <c r="D483" s="9" t="s">
        <v>875</v>
      </c>
      <c r="E483" s="8" t="s">
        <v>499</v>
      </c>
      <c r="F483" s="8" t="s">
        <v>499</v>
      </c>
      <c r="G483" s="8" t="s">
        <v>499</v>
      </c>
      <c r="H483" s="8" t="s">
        <v>499</v>
      </c>
      <c r="I483" s="29"/>
    </row>
    <row r="484" spans="1:9" ht="10.4" thickTop="1" thickBot="1">
      <c r="A484" s="42"/>
      <c r="B484" s="74"/>
      <c r="C484" s="43" t="s">
        <v>247</v>
      </c>
      <c r="D484" s="44" t="s">
        <v>397</v>
      </c>
      <c r="E484" s="45" t="s">
        <v>499</v>
      </c>
      <c r="F484" s="45" t="s">
        <v>499</v>
      </c>
      <c r="G484" s="45" t="s">
        <v>499</v>
      </c>
      <c r="H484" s="45" t="s">
        <v>499</v>
      </c>
      <c r="I484" s="29"/>
    </row>
    <row r="485" spans="1:9" ht="10.4" thickTop="1" thickBot="1">
      <c r="A485" s="117"/>
      <c r="B485" s="75"/>
      <c r="C485" s="46"/>
      <c r="D485" s="47" t="s">
        <v>248</v>
      </c>
      <c r="E485" s="46" t="s">
        <v>499</v>
      </c>
      <c r="F485" s="46" t="s">
        <v>499</v>
      </c>
      <c r="G485" s="46" t="s">
        <v>499</v>
      </c>
      <c r="H485" s="46" t="s">
        <v>499</v>
      </c>
      <c r="I485" s="29"/>
    </row>
    <row r="486" spans="1:9" ht="10.4" thickTop="1" thickBot="1">
      <c r="A486" s="40"/>
      <c r="B486" s="73"/>
      <c r="C486" s="48" t="s">
        <v>398</v>
      </c>
      <c r="D486" s="49" t="s">
        <v>202</v>
      </c>
      <c r="E486" s="40" t="s">
        <v>499</v>
      </c>
      <c r="F486" s="40" t="s">
        <v>499</v>
      </c>
      <c r="G486" s="40" t="s">
        <v>499</v>
      </c>
      <c r="H486" s="40" t="s">
        <v>499</v>
      </c>
      <c r="I486" s="29"/>
    </row>
    <row r="487" spans="1:9" ht="10.4" thickTop="1" thickBot="1">
      <c r="A487" s="21"/>
      <c r="B487" s="70"/>
      <c r="C487" s="50" t="s">
        <v>399</v>
      </c>
      <c r="D487" s="51" t="s">
        <v>249</v>
      </c>
      <c r="E487" s="21" t="s">
        <v>499</v>
      </c>
      <c r="F487" s="21" t="s">
        <v>499</v>
      </c>
      <c r="G487" s="21" t="s">
        <v>499</v>
      </c>
      <c r="H487" s="21" t="s">
        <v>499</v>
      </c>
      <c r="I487" s="29"/>
    </row>
    <row r="488" spans="1:9" ht="9.8000000000000007" thickTop="1">
      <c r="A488" s="433">
        <f>A479+1</f>
        <v>343</v>
      </c>
      <c r="B488" s="434">
        <v>813</v>
      </c>
      <c r="C488" s="435" t="s">
        <v>400</v>
      </c>
      <c r="D488" s="436" t="s">
        <v>922</v>
      </c>
      <c r="E488" s="437" t="s">
        <v>301</v>
      </c>
      <c r="F488" s="438">
        <v>80.63</v>
      </c>
      <c r="G488" s="281"/>
      <c r="H488" s="283"/>
      <c r="I488" s="29"/>
    </row>
    <row r="489" spans="1:9">
      <c r="A489" s="433" t="s">
        <v>920</v>
      </c>
      <c r="B489" s="434">
        <v>813</v>
      </c>
      <c r="C489" s="435" t="s">
        <v>400</v>
      </c>
      <c r="D489" s="436" t="s">
        <v>923</v>
      </c>
      <c r="E489" s="437" t="s">
        <v>301</v>
      </c>
      <c r="F489" s="438">
        <v>190.27</v>
      </c>
      <c r="G489" s="281"/>
      <c r="H489" s="283"/>
      <c r="I489" s="29"/>
    </row>
    <row r="490" spans="1:9">
      <c r="A490" s="439">
        <f>A488+1</f>
        <v>344</v>
      </c>
      <c r="B490" s="391">
        <v>814</v>
      </c>
      <c r="C490" s="440" t="s">
        <v>401</v>
      </c>
      <c r="D490" s="441" t="s">
        <v>924</v>
      </c>
      <c r="E490" s="442" t="s">
        <v>301</v>
      </c>
      <c r="F490" s="393">
        <v>80.63</v>
      </c>
      <c r="G490" s="102"/>
      <c r="H490" s="202"/>
      <c r="I490" s="29"/>
    </row>
    <row r="491" spans="1:9">
      <c r="A491" s="439" t="s">
        <v>921</v>
      </c>
      <c r="B491" s="391">
        <v>814</v>
      </c>
      <c r="C491" s="440" t="s">
        <v>401</v>
      </c>
      <c r="D491" s="441" t="s">
        <v>925</v>
      </c>
      <c r="E491" s="442" t="s">
        <v>301</v>
      </c>
      <c r="F491" s="393">
        <v>190.27</v>
      </c>
      <c r="G491" s="102"/>
      <c r="H491" s="202"/>
      <c r="I491" s="29"/>
    </row>
    <row r="492" spans="1:9">
      <c r="A492" s="241">
        <f>A490+1</f>
        <v>345</v>
      </c>
      <c r="B492" s="180">
        <v>815</v>
      </c>
      <c r="C492" s="245" t="s">
        <v>401</v>
      </c>
      <c r="D492" s="232" t="s">
        <v>0</v>
      </c>
      <c r="E492" s="246" t="s">
        <v>301</v>
      </c>
      <c r="F492" s="188">
        <v>109.1</v>
      </c>
      <c r="G492" s="102"/>
      <c r="H492" s="202"/>
      <c r="I492" s="29"/>
    </row>
    <row r="493" spans="1:9">
      <c r="A493" s="241">
        <f t="shared" ref="A493:A494" si="24">A492+1</f>
        <v>346</v>
      </c>
      <c r="B493" s="180">
        <v>816</v>
      </c>
      <c r="C493" s="245" t="s">
        <v>402</v>
      </c>
      <c r="D493" s="232" t="s">
        <v>1</v>
      </c>
      <c r="E493" s="246" t="s">
        <v>301</v>
      </c>
      <c r="F493" s="188">
        <v>75</v>
      </c>
      <c r="G493" s="102"/>
      <c r="H493" s="202"/>
      <c r="I493" s="29"/>
    </row>
    <row r="494" spans="1:9" ht="9.8000000000000007" thickBot="1">
      <c r="A494" s="242">
        <f t="shared" si="24"/>
        <v>347</v>
      </c>
      <c r="B494" s="182">
        <v>817</v>
      </c>
      <c r="C494" s="247" t="s">
        <v>403</v>
      </c>
      <c r="D494" s="87" t="s">
        <v>2</v>
      </c>
      <c r="E494" s="248" t="s">
        <v>301</v>
      </c>
      <c r="F494" s="249">
        <v>178.4</v>
      </c>
      <c r="G494" s="86"/>
      <c r="H494" s="204"/>
      <c r="I494" s="29"/>
    </row>
    <row r="495" spans="1:9" ht="10.4" thickTop="1" thickBot="1">
      <c r="A495" s="46"/>
      <c r="B495" s="75"/>
      <c r="C495" s="46"/>
      <c r="D495" s="52" t="s">
        <v>545</v>
      </c>
      <c r="E495" s="46" t="s">
        <v>499</v>
      </c>
      <c r="F495" s="46" t="s">
        <v>499</v>
      </c>
      <c r="G495" s="46" t="s">
        <v>499</v>
      </c>
      <c r="H495" s="46"/>
      <c r="I495" s="29"/>
    </row>
    <row r="496" spans="1:9" ht="10.4" thickTop="1" thickBot="1">
      <c r="A496" s="46"/>
      <c r="B496" s="75"/>
      <c r="C496" s="46"/>
      <c r="D496" s="47" t="s">
        <v>250</v>
      </c>
      <c r="E496" s="46" t="s">
        <v>499</v>
      </c>
      <c r="F496" s="46" t="s">
        <v>499</v>
      </c>
      <c r="G496" s="46" t="s">
        <v>499</v>
      </c>
      <c r="H496" s="46" t="s">
        <v>499</v>
      </c>
      <c r="I496" s="29"/>
    </row>
    <row r="497" spans="1:9" ht="10.4" thickTop="1" thickBot="1">
      <c r="A497" s="39"/>
      <c r="B497" s="73"/>
      <c r="C497" s="48" t="s">
        <v>404</v>
      </c>
      <c r="D497" s="49" t="s">
        <v>251</v>
      </c>
      <c r="E497" s="53" t="s">
        <v>499</v>
      </c>
      <c r="F497" s="53" t="s">
        <v>499</v>
      </c>
      <c r="G497" s="53" t="s">
        <v>499</v>
      </c>
      <c r="H497" s="53" t="s">
        <v>499</v>
      </c>
      <c r="I497" s="29"/>
    </row>
    <row r="498" spans="1:9" ht="10.4" thickTop="1" thickBot="1">
      <c r="A498" s="21"/>
      <c r="B498" s="70"/>
      <c r="C498" s="50" t="s">
        <v>405</v>
      </c>
      <c r="D498" s="51" t="s">
        <v>252</v>
      </c>
      <c r="E498" s="21" t="s">
        <v>499</v>
      </c>
      <c r="F498" s="21" t="s">
        <v>499</v>
      </c>
      <c r="G498" s="21" t="s">
        <v>499</v>
      </c>
      <c r="H498" s="21" t="s">
        <v>499</v>
      </c>
      <c r="I498" s="29"/>
    </row>
    <row r="499" spans="1:9" ht="9.8000000000000007" thickTop="1">
      <c r="A499" s="243">
        <f>A494+1</f>
        <v>348</v>
      </c>
      <c r="B499" s="179">
        <v>818</v>
      </c>
      <c r="C499" s="250" t="s">
        <v>406</v>
      </c>
      <c r="D499" s="251" t="s">
        <v>3</v>
      </c>
      <c r="E499" s="244" t="s">
        <v>310</v>
      </c>
      <c r="F499" s="185">
        <v>793</v>
      </c>
      <c r="G499" s="81"/>
      <c r="H499" s="201"/>
      <c r="I499" s="29"/>
    </row>
    <row r="500" spans="1:9" ht="9.8000000000000007" thickBot="1">
      <c r="A500" s="242">
        <f>A499+1</f>
        <v>349</v>
      </c>
      <c r="B500" s="182">
        <v>819</v>
      </c>
      <c r="C500" s="252" t="s">
        <v>407</v>
      </c>
      <c r="D500" s="253" t="s">
        <v>4</v>
      </c>
      <c r="E500" s="248" t="s">
        <v>310</v>
      </c>
      <c r="F500" s="249">
        <v>367</v>
      </c>
      <c r="G500" s="86"/>
      <c r="H500" s="204"/>
      <c r="I500" s="29"/>
    </row>
    <row r="501" spans="1:9" ht="10.4" thickTop="1" thickBot="1">
      <c r="A501" s="39"/>
      <c r="B501" s="76"/>
      <c r="C501" s="53"/>
      <c r="D501" s="54" t="s">
        <v>546</v>
      </c>
      <c r="E501" s="53" t="s">
        <v>499</v>
      </c>
      <c r="F501" s="53" t="s">
        <v>499</v>
      </c>
      <c r="G501" s="53" t="s">
        <v>499</v>
      </c>
      <c r="H501" s="53"/>
      <c r="I501" s="29"/>
    </row>
    <row r="502" spans="1:9" ht="10.4" thickTop="1" thickBot="1">
      <c r="A502" s="55"/>
      <c r="B502" s="73"/>
      <c r="C502" s="48" t="s">
        <v>408</v>
      </c>
      <c r="D502" s="49" t="s">
        <v>253</v>
      </c>
      <c r="E502" s="53" t="s">
        <v>499</v>
      </c>
      <c r="F502" s="53" t="s">
        <v>499</v>
      </c>
      <c r="G502" s="53" t="s">
        <v>499</v>
      </c>
      <c r="H502" s="53" t="s">
        <v>499</v>
      </c>
      <c r="I502" s="29"/>
    </row>
    <row r="503" spans="1:9" ht="10.4" thickTop="1" thickBot="1">
      <c r="A503" s="30"/>
      <c r="B503" s="70"/>
      <c r="C503" s="50" t="s">
        <v>409</v>
      </c>
      <c r="D503" s="51" t="s">
        <v>254</v>
      </c>
      <c r="E503" s="21" t="s">
        <v>499</v>
      </c>
      <c r="F503" s="21" t="s">
        <v>499</v>
      </c>
      <c r="G503" s="21" t="s">
        <v>499</v>
      </c>
      <c r="H503" s="21" t="s">
        <v>499</v>
      </c>
      <c r="I503" s="29"/>
    </row>
    <row r="504" spans="1:9" ht="10.4" thickTop="1" thickBot="1">
      <c r="A504" s="254">
        <f>A500+1</f>
        <v>350</v>
      </c>
      <c r="B504" s="255">
        <v>820</v>
      </c>
      <c r="C504" s="256"/>
      <c r="D504" s="257" t="s">
        <v>410</v>
      </c>
      <c r="E504" s="258" t="s">
        <v>303</v>
      </c>
      <c r="F504" s="259">
        <v>50</v>
      </c>
      <c r="G504" s="122"/>
      <c r="H504" s="207"/>
      <c r="I504" s="29"/>
    </row>
    <row r="505" spans="1:9" ht="10.4" thickTop="1" thickBot="1">
      <c r="A505" s="39"/>
      <c r="B505" s="76"/>
      <c r="C505" s="53"/>
      <c r="D505" s="54" t="s">
        <v>547</v>
      </c>
      <c r="E505" s="53" t="s">
        <v>499</v>
      </c>
      <c r="F505" s="53" t="s">
        <v>499</v>
      </c>
      <c r="G505" s="53" t="s">
        <v>499</v>
      </c>
      <c r="H505" s="53"/>
      <c r="I505" s="29"/>
    </row>
    <row r="506" spans="1:9" ht="10.4" thickTop="1" thickBot="1">
      <c r="A506" s="55"/>
      <c r="B506" s="73"/>
      <c r="C506" s="48" t="s">
        <v>411</v>
      </c>
      <c r="D506" s="49" t="s">
        <v>255</v>
      </c>
      <c r="E506" s="53" t="s">
        <v>499</v>
      </c>
      <c r="F506" s="53" t="s">
        <v>499</v>
      </c>
      <c r="G506" s="53" t="s">
        <v>499</v>
      </c>
      <c r="H506" s="53" t="s">
        <v>499</v>
      </c>
      <c r="I506" s="29"/>
    </row>
    <row r="507" spans="1:9" ht="10.4" thickTop="1" thickBot="1">
      <c r="A507" s="21"/>
      <c r="B507" s="70"/>
      <c r="C507" s="50" t="s">
        <v>412</v>
      </c>
      <c r="D507" s="51" t="s">
        <v>256</v>
      </c>
      <c r="E507" s="21" t="s">
        <v>499</v>
      </c>
      <c r="F507" s="21" t="s">
        <v>499</v>
      </c>
      <c r="G507" s="21" t="s">
        <v>499</v>
      </c>
      <c r="H507" s="21" t="s">
        <v>499</v>
      </c>
      <c r="I507" s="29"/>
    </row>
    <row r="508" spans="1:9" ht="9.8000000000000007" thickTop="1">
      <c r="A508" s="427">
        <f>A504+1</f>
        <v>351</v>
      </c>
      <c r="B508" s="428" t="s">
        <v>499</v>
      </c>
      <c r="C508" s="429" t="s">
        <v>499</v>
      </c>
      <c r="D508" s="430" t="s">
        <v>890</v>
      </c>
      <c r="E508" s="408" t="s">
        <v>499</v>
      </c>
      <c r="F508" s="431" t="s">
        <v>499</v>
      </c>
      <c r="G508" s="302" t="s">
        <v>499</v>
      </c>
      <c r="H508" s="224" t="s">
        <v>499</v>
      </c>
      <c r="I508" s="29"/>
    </row>
    <row r="509" spans="1:9">
      <c r="A509" s="241">
        <f>A508+1</f>
        <v>352</v>
      </c>
      <c r="B509" s="180">
        <v>822</v>
      </c>
      <c r="C509" s="260" t="s">
        <v>414</v>
      </c>
      <c r="D509" s="232" t="s">
        <v>5</v>
      </c>
      <c r="E509" s="246" t="s">
        <v>413</v>
      </c>
      <c r="F509" s="188">
        <v>44.84</v>
      </c>
      <c r="G509" s="102"/>
      <c r="H509" s="202"/>
      <c r="I509" s="29"/>
    </row>
    <row r="510" spans="1:9">
      <c r="A510" s="241">
        <f>A509+1</f>
        <v>353</v>
      </c>
      <c r="B510" s="180">
        <v>823</v>
      </c>
      <c r="C510" s="260"/>
      <c r="D510" s="232" t="s">
        <v>415</v>
      </c>
      <c r="E510" s="246" t="s">
        <v>280</v>
      </c>
      <c r="F510" s="188">
        <v>4418</v>
      </c>
      <c r="G510" s="102"/>
      <c r="H510" s="202"/>
      <c r="I510" s="29"/>
    </row>
    <row r="511" spans="1:9">
      <c r="A511" s="241">
        <f>A510+1</f>
        <v>354</v>
      </c>
      <c r="B511" s="180">
        <v>824</v>
      </c>
      <c r="C511" s="260"/>
      <c r="D511" s="232" t="s">
        <v>416</v>
      </c>
      <c r="E511" s="246" t="s">
        <v>280</v>
      </c>
      <c r="F511" s="188">
        <v>348</v>
      </c>
      <c r="G511" s="102"/>
      <c r="H511" s="202"/>
      <c r="I511" s="29"/>
    </row>
    <row r="512" spans="1:9" ht="9.8000000000000007" thickBot="1">
      <c r="A512" s="242">
        <f>A511+1</f>
        <v>355</v>
      </c>
      <c r="B512" s="182">
        <v>825</v>
      </c>
      <c r="C512" s="252"/>
      <c r="D512" s="253" t="s">
        <v>417</v>
      </c>
      <c r="E512" s="248" t="s">
        <v>280</v>
      </c>
      <c r="F512" s="249">
        <v>1926</v>
      </c>
      <c r="G512" s="86"/>
      <c r="H512" s="204"/>
      <c r="I512" s="29"/>
    </row>
    <row r="513" spans="1:9" ht="10.4" thickTop="1" thickBot="1">
      <c r="A513" s="39"/>
      <c r="B513" s="76"/>
      <c r="C513" s="53"/>
      <c r="D513" s="54" t="s">
        <v>548</v>
      </c>
      <c r="E513" s="53" t="s">
        <v>499</v>
      </c>
      <c r="F513" s="53" t="s">
        <v>499</v>
      </c>
      <c r="G513" s="53" t="s">
        <v>499</v>
      </c>
      <c r="H513" s="53"/>
      <c r="I513" s="29"/>
    </row>
    <row r="514" spans="1:9" ht="10.4" thickTop="1" thickBot="1">
      <c r="A514" s="39"/>
      <c r="B514" s="73"/>
      <c r="C514" s="48" t="s">
        <v>418</v>
      </c>
      <c r="D514" s="49" t="s">
        <v>257</v>
      </c>
      <c r="E514" s="53" t="s">
        <v>499</v>
      </c>
      <c r="F514" s="53" t="s">
        <v>499</v>
      </c>
      <c r="G514" s="53" t="s">
        <v>499</v>
      </c>
      <c r="H514" s="53" t="s">
        <v>499</v>
      </c>
      <c r="I514" s="29"/>
    </row>
    <row r="515" spans="1:9" ht="10.4" thickTop="1" thickBot="1">
      <c r="A515" s="21"/>
      <c r="B515" s="70"/>
      <c r="C515" s="50" t="s">
        <v>419</v>
      </c>
      <c r="D515" s="51" t="s">
        <v>258</v>
      </c>
      <c r="E515" s="21" t="s">
        <v>499</v>
      </c>
      <c r="F515" s="21" t="s">
        <v>499</v>
      </c>
      <c r="G515" s="21" t="s">
        <v>499</v>
      </c>
      <c r="H515" s="21" t="s">
        <v>499</v>
      </c>
      <c r="I515" s="29"/>
    </row>
    <row r="516" spans="1:9" ht="9.8000000000000007" thickTop="1">
      <c r="A516" s="243">
        <f>A512+1</f>
        <v>356</v>
      </c>
      <c r="B516" s="179">
        <v>826</v>
      </c>
      <c r="C516" s="250" t="s">
        <v>420</v>
      </c>
      <c r="D516" s="251" t="s">
        <v>6</v>
      </c>
      <c r="E516" s="244" t="s">
        <v>310</v>
      </c>
      <c r="F516" s="185">
        <v>33.5</v>
      </c>
      <c r="G516" s="81"/>
      <c r="H516" s="201"/>
      <c r="I516" s="29"/>
    </row>
    <row r="517" spans="1:9">
      <c r="A517" s="241">
        <f>A516+1</f>
        <v>357</v>
      </c>
      <c r="B517" s="180">
        <v>827</v>
      </c>
      <c r="C517" s="260" t="s">
        <v>421</v>
      </c>
      <c r="D517" s="232" t="s">
        <v>7</v>
      </c>
      <c r="E517" s="246" t="s">
        <v>310</v>
      </c>
      <c r="F517" s="188">
        <v>53</v>
      </c>
      <c r="G517" s="102"/>
      <c r="H517" s="202"/>
      <c r="I517" s="29"/>
    </row>
    <row r="518" spans="1:9">
      <c r="A518" s="241">
        <f>A517+1</f>
        <v>358</v>
      </c>
      <c r="B518" s="180">
        <v>828</v>
      </c>
      <c r="C518" s="260"/>
      <c r="D518" s="232" t="s">
        <v>8</v>
      </c>
      <c r="E518" s="246" t="s">
        <v>310</v>
      </c>
      <c r="F518" s="188">
        <v>46.8</v>
      </c>
      <c r="G518" s="102"/>
      <c r="H518" s="202"/>
      <c r="I518" s="29"/>
    </row>
    <row r="519" spans="1:9">
      <c r="A519" s="241">
        <f>A518+1</f>
        <v>359</v>
      </c>
      <c r="B519" s="180">
        <v>829</v>
      </c>
      <c r="C519" s="260" t="s">
        <v>422</v>
      </c>
      <c r="D519" s="232" t="s">
        <v>9</v>
      </c>
      <c r="E519" s="246" t="s">
        <v>310</v>
      </c>
      <c r="F519" s="188">
        <v>30.35</v>
      </c>
      <c r="G519" s="102"/>
      <c r="H519" s="202"/>
      <c r="I519" s="29"/>
    </row>
    <row r="520" spans="1:9">
      <c r="A520" s="241">
        <f t="shared" ref="A520:A522" si="25">A519+1</f>
        <v>360</v>
      </c>
      <c r="B520" s="180">
        <v>830</v>
      </c>
      <c r="C520" s="260"/>
      <c r="D520" s="232" t="s">
        <v>423</v>
      </c>
      <c r="E520" s="246" t="s">
        <v>280</v>
      </c>
      <c r="F520" s="188">
        <v>40</v>
      </c>
      <c r="G520" s="102"/>
      <c r="H520" s="202"/>
      <c r="I520" s="29"/>
    </row>
    <row r="521" spans="1:9">
      <c r="A521" s="241">
        <f t="shared" si="25"/>
        <v>361</v>
      </c>
      <c r="B521" s="180">
        <v>831</v>
      </c>
      <c r="C521" s="260" t="s">
        <v>424</v>
      </c>
      <c r="D521" s="232" t="s">
        <v>11</v>
      </c>
      <c r="E521" s="246" t="s">
        <v>303</v>
      </c>
      <c r="F521" s="188">
        <v>64.5</v>
      </c>
      <c r="G521" s="102"/>
      <c r="H521" s="202"/>
      <c r="I521" s="29"/>
    </row>
    <row r="522" spans="1:9" ht="9.8000000000000007" thickBot="1">
      <c r="A522" s="242">
        <f t="shared" si="25"/>
        <v>362</v>
      </c>
      <c r="B522" s="180">
        <v>832</v>
      </c>
      <c r="C522" s="252" t="s">
        <v>425</v>
      </c>
      <c r="D522" s="253" t="s">
        <v>12</v>
      </c>
      <c r="E522" s="248" t="s">
        <v>280</v>
      </c>
      <c r="F522" s="249">
        <v>2</v>
      </c>
      <c r="G522" s="86"/>
      <c r="H522" s="204"/>
      <c r="I522" s="29"/>
    </row>
    <row r="523" spans="1:9" ht="10.4" thickTop="1" thickBot="1">
      <c r="A523" s="21"/>
      <c r="B523" s="77"/>
      <c r="C523" s="56"/>
      <c r="D523" s="57" t="s">
        <v>549</v>
      </c>
      <c r="E523" s="21" t="s">
        <v>499</v>
      </c>
      <c r="F523" s="21" t="s">
        <v>499</v>
      </c>
      <c r="G523" s="21" t="s">
        <v>499</v>
      </c>
      <c r="H523" s="56"/>
      <c r="I523" s="29"/>
    </row>
    <row r="524" spans="1:9" ht="10.4" thickTop="1" thickBot="1">
      <c r="A524" s="21"/>
      <c r="B524" s="70"/>
      <c r="C524" s="50" t="s">
        <v>426</v>
      </c>
      <c r="D524" s="51" t="s">
        <v>259</v>
      </c>
      <c r="E524" s="21" t="s">
        <v>499</v>
      </c>
      <c r="F524" s="21" t="s">
        <v>499</v>
      </c>
      <c r="G524" s="21" t="s">
        <v>499</v>
      </c>
      <c r="H524" s="21" t="s">
        <v>499</v>
      </c>
      <c r="I524" s="29"/>
    </row>
    <row r="525" spans="1:9" ht="9.8000000000000007" thickTop="1">
      <c r="A525" s="243">
        <f>A522+1</f>
        <v>363</v>
      </c>
      <c r="B525" s="179">
        <v>833</v>
      </c>
      <c r="C525" s="250" t="s">
        <v>427</v>
      </c>
      <c r="D525" s="251" t="s">
        <v>428</v>
      </c>
      <c r="E525" s="244" t="s">
        <v>310</v>
      </c>
      <c r="F525" s="185">
        <v>2.94</v>
      </c>
      <c r="G525" s="81"/>
      <c r="H525" s="201"/>
      <c r="I525" s="29"/>
    </row>
    <row r="526" spans="1:9">
      <c r="A526" s="241">
        <f>A525+1</f>
        <v>364</v>
      </c>
      <c r="B526" s="180">
        <v>834</v>
      </c>
      <c r="C526" s="260" t="s">
        <v>429</v>
      </c>
      <c r="D526" s="232" t="s">
        <v>13</v>
      </c>
      <c r="E526" s="246" t="s">
        <v>430</v>
      </c>
      <c r="F526" s="188">
        <v>55.02</v>
      </c>
      <c r="G526" s="102"/>
      <c r="H526" s="202"/>
      <c r="I526" s="29"/>
    </row>
    <row r="527" spans="1:9">
      <c r="A527" s="241">
        <f>A526+1</f>
        <v>365</v>
      </c>
      <c r="B527" s="180">
        <v>835</v>
      </c>
      <c r="C527" s="260" t="s">
        <v>431</v>
      </c>
      <c r="D527" s="232" t="s">
        <v>14</v>
      </c>
      <c r="E527" s="246" t="s">
        <v>430</v>
      </c>
      <c r="F527" s="188">
        <v>630.96</v>
      </c>
      <c r="G527" s="102"/>
      <c r="H527" s="202"/>
      <c r="I527" s="29"/>
    </row>
    <row r="528" spans="1:9">
      <c r="A528" s="241">
        <f>A527+1</f>
        <v>366</v>
      </c>
      <c r="B528" s="180">
        <v>836</v>
      </c>
      <c r="C528" s="260" t="s">
        <v>432</v>
      </c>
      <c r="D528" s="232" t="s">
        <v>15</v>
      </c>
      <c r="E528" s="246" t="s">
        <v>430</v>
      </c>
      <c r="F528" s="188">
        <v>259</v>
      </c>
      <c r="G528" s="102"/>
      <c r="H528" s="202"/>
      <c r="I528" s="29"/>
    </row>
    <row r="529" spans="1:9" ht="9.8000000000000007" thickBot="1">
      <c r="A529" s="242">
        <f>A528+1</f>
        <v>367</v>
      </c>
      <c r="B529" s="182">
        <v>837</v>
      </c>
      <c r="C529" s="252" t="s">
        <v>433</v>
      </c>
      <c r="D529" s="253" t="s">
        <v>434</v>
      </c>
      <c r="E529" s="248" t="s">
        <v>303</v>
      </c>
      <c r="F529" s="249">
        <v>80</v>
      </c>
      <c r="G529" s="86"/>
      <c r="H529" s="204"/>
      <c r="I529" s="29"/>
    </row>
    <row r="530" spans="1:9" ht="10.4" thickTop="1" thickBot="1">
      <c r="A530" s="21"/>
      <c r="B530" s="77"/>
      <c r="C530" s="56"/>
      <c r="D530" s="57" t="s">
        <v>550</v>
      </c>
      <c r="E530" s="21" t="s">
        <v>499</v>
      </c>
      <c r="F530" s="21" t="s">
        <v>499</v>
      </c>
      <c r="G530" s="21" t="s">
        <v>499</v>
      </c>
      <c r="H530" s="56"/>
      <c r="I530" s="29"/>
    </row>
    <row r="531" spans="1:9" ht="10.4" thickTop="1" thickBot="1">
      <c r="A531" s="33"/>
      <c r="B531" s="72"/>
      <c r="C531" s="33"/>
      <c r="D531" s="38" t="s">
        <v>551</v>
      </c>
      <c r="E531" s="53" t="s">
        <v>499</v>
      </c>
      <c r="F531" s="53" t="s">
        <v>499</v>
      </c>
      <c r="G531" s="53" t="s">
        <v>499</v>
      </c>
      <c r="H531" s="33"/>
      <c r="I531" s="29"/>
    </row>
    <row r="532" spans="1:9" ht="10.4" thickTop="1" thickBot="1">
      <c r="A532" s="39"/>
      <c r="B532" s="73"/>
      <c r="C532" s="39" t="s">
        <v>435</v>
      </c>
      <c r="D532" s="58" t="s">
        <v>260</v>
      </c>
      <c r="E532" s="53" t="s">
        <v>499</v>
      </c>
      <c r="F532" s="53" t="s">
        <v>499</v>
      </c>
      <c r="G532" s="53" t="s">
        <v>499</v>
      </c>
      <c r="H532" s="53" t="s">
        <v>499</v>
      </c>
      <c r="I532" s="29"/>
    </row>
    <row r="533" spans="1:9" ht="10.4" thickTop="1" thickBot="1">
      <c r="A533" s="21"/>
      <c r="B533" s="70"/>
      <c r="C533" s="50" t="s">
        <v>436</v>
      </c>
      <c r="D533" s="51" t="s">
        <v>261</v>
      </c>
      <c r="E533" s="21" t="s">
        <v>499</v>
      </c>
      <c r="F533" s="21" t="s">
        <v>499</v>
      </c>
      <c r="G533" s="21" t="s">
        <v>499</v>
      </c>
      <c r="H533" s="21" t="s">
        <v>499</v>
      </c>
      <c r="I533" s="29"/>
    </row>
    <row r="534" spans="1:9" ht="10.4" thickTop="1" thickBot="1">
      <c r="A534" s="254">
        <f>A529+1</f>
        <v>368</v>
      </c>
      <c r="B534" s="255">
        <v>838</v>
      </c>
      <c r="C534" s="261" t="s">
        <v>437</v>
      </c>
      <c r="D534" s="216" t="s">
        <v>17</v>
      </c>
      <c r="E534" s="258" t="s">
        <v>301</v>
      </c>
      <c r="F534" s="259">
        <v>210</v>
      </c>
      <c r="G534" s="122"/>
      <c r="H534" s="207"/>
      <c r="I534" s="29"/>
    </row>
    <row r="535" spans="1:9" ht="10.4" thickTop="1" thickBot="1">
      <c r="A535" s="21"/>
      <c r="B535" s="77"/>
      <c r="C535" s="56"/>
      <c r="D535" s="57" t="s">
        <v>552</v>
      </c>
      <c r="E535" s="21" t="s">
        <v>499</v>
      </c>
      <c r="F535" s="21" t="s">
        <v>499</v>
      </c>
      <c r="G535" s="21" t="s">
        <v>499</v>
      </c>
      <c r="H535" s="56"/>
      <c r="I535" s="29"/>
    </row>
    <row r="536" spans="1:9" ht="10.4" thickTop="1" thickBot="1">
      <c r="A536" s="21"/>
      <c r="B536" s="70"/>
      <c r="C536" s="50" t="s">
        <v>438</v>
      </c>
      <c r="D536" s="51" t="s">
        <v>262</v>
      </c>
      <c r="E536" s="21" t="s">
        <v>499</v>
      </c>
      <c r="F536" s="21" t="s">
        <v>499</v>
      </c>
      <c r="G536" s="21" t="s">
        <v>499</v>
      </c>
      <c r="H536" s="21" t="s">
        <v>499</v>
      </c>
      <c r="I536" s="29"/>
    </row>
    <row r="537" spans="1:9" ht="9.8000000000000007" thickTop="1">
      <c r="A537" s="243">
        <f>A534+1</f>
        <v>369</v>
      </c>
      <c r="B537" s="179">
        <v>839</v>
      </c>
      <c r="C537" s="184" t="s">
        <v>439</v>
      </c>
      <c r="D537" s="262" t="s">
        <v>18</v>
      </c>
      <c r="E537" s="244" t="s">
        <v>430</v>
      </c>
      <c r="F537" s="185">
        <v>600</v>
      </c>
      <c r="G537" s="81"/>
      <c r="H537" s="201"/>
      <c r="I537" s="29"/>
    </row>
    <row r="538" spans="1:9" ht="9.8000000000000007" thickBot="1">
      <c r="A538" s="242">
        <f>A537+1</f>
        <v>370</v>
      </c>
      <c r="B538" s="182">
        <v>840</v>
      </c>
      <c r="C538" s="263" t="s">
        <v>440</v>
      </c>
      <c r="D538" s="87" t="s">
        <v>19</v>
      </c>
      <c r="E538" s="248" t="s">
        <v>430</v>
      </c>
      <c r="F538" s="249">
        <v>56.2</v>
      </c>
      <c r="G538" s="86"/>
      <c r="H538" s="204"/>
      <c r="I538" s="29"/>
    </row>
    <row r="539" spans="1:9" ht="10.4" thickTop="1" thickBot="1">
      <c r="A539" s="21"/>
      <c r="B539" s="77"/>
      <c r="C539" s="56"/>
      <c r="D539" s="57" t="s">
        <v>553</v>
      </c>
      <c r="E539" s="21" t="s">
        <v>499</v>
      </c>
      <c r="F539" s="21" t="s">
        <v>499</v>
      </c>
      <c r="G539" s="21" t="s">
        <v>499</v>
      </c>
      <c r="H539" s="21"/>
      <c r="I539" s="29"/>
    </row>
    <row r="540" spans="1:9" ht="10.4" thickTop="1" thickBot="1">
      <c r="A540" s="33"/>
      <c r="B540" s="72"/>
      <c r="C540" s="33"/>
      <c r="D540" s="38" t="s">
        <v>554</v>
      </c>
      <c r="E540" s="53" t="s">
        <v>499</v>
      </c>
      <c r="F540" s="53" t="s">
        <v>499</v>
      </c>
      <c r="G540" s="53" t="s">
        <v>499</v>
      </c>
      <c r="H540" s="33"/>
      <c r="I540" s="29"/>
    </row>
    <row r="541" spans="1:9" ht="10.4" thickTop="1" thickBot="1">
      <c r="A541" s="55"/>
      <c r="B541" s="73"/>
      <c r="C541" s="48" t="s">
        <v>441</v>
      </c>
      <c r="D541" s="49" t="s">
        <v>263</v>
      </c>
      <c r="E541" s="53" t="s">
        <v>499</v>
      </c>
      <c r="F541" s="53" t="s">
        <v>499</v>
      </c>
      <c r="G541" s="53" t="s">
        <v>499</v>
      </c>
      <c r="H541" s="53" t="s">
        <v>499</v>
      </c>
      <c r="I541" s="29"/>
    </row>
    <row r="542" spans="1:9" ht="9.8000000000000007" thickTop="1">
      <c r="A542" s="243">
        <f>A538+1</f>
        <v>371</v>
      </c>
      <c r="B542" s="179">
        <v>841</v>
      </c>
      <c r="C542" s="250" t="s">
        <v>442</v>
      </c>
      <c r="D542" s="251" t="s">
        <v>20</v>
      </c>
      <c r="E542" s="244" t="s">
        <v>303</v>
      </c>
      <c r="F542" s="185">
        <v>48.4</v>
      </c>
      <c r="G542" s="81"/>
      <c r="H542" s="201"/>
      <c r="I542" s="29"/>
    </row>
    <row r="543" spans="1:9" ht="9.8000000000000007" thickBot="1">
      <c r="A543" s="242">
        <f>A542+1</f>
        <v>372</v>
      </c>
      <c r="B543" s="182">
        <v>842</v>
      </c>
      <c r="C543" s="252" t="s">
        <v>443</v>
      </c>
      <c r="D543" s="253" t="s">
        <v>21</v>
      </c>
      <c r="E543" s="248" t="s">
        <v>303</v>
      </c>
      <c r="F543" s="249">
        <v>69</v>
      </c>
      <c r="G543" s="86"/>
      <c r="H543" s="204"/>
      <c r="I543" s="29"/>
    </row>
    <row r="544" spans="1:9" ht="10.4" thickTop="1" thickBot="1">
      <c r="A544" s="39"/>
      <c r="B544" s="76"/>
      <c r="C544" s="53"/>
      <c r="D544" s="54" t="s">
        <v>555</v>
      </c>
      <c r="E544" s="53" t="s">
        <v>499</v>
      </c>
      <c r="F544" s="53" t="s">
        <v>499</v>
      </c>
      <c r="G544" s="53" t="s">
        <v>499</v>
      </c>
      <c r="H544" s="53"/>
      <c r="I544" s="29"/>
    </row>
    <row r="545" spans="1:9" ht="10.4" thickTop="1" thickBot="1">
      <c r="A545" s="55"/>
      <c r="B545" s="73"/>
      <c r="C545" s="48" t="s">
        <v>444</v>
      </c>
      <c r="D545" s="49" t="s">
        <v>264</v>
      </c>
      <c r="E545" s="53" t="s">
        <v>499</v>
      </c>
      <c r="F545" s="53" t="s">
        <v>499</v>
      </c>
      <c r="G545" s="53" t="s">
        <v>499</v>
      </c>
      <c r="H545" s="53" t="s">
        <v>499</v>
      </c>
      <c r="I545" s="29"/>
    </row>
    <row r="546" spans="1:9" ht="9.8000000000000007" thickTop="1">
      <c r="A546" s="243">
        <f>A543+1</f>
        <v>373</v>
      </c>
      <c r="B546" s="179">
        <v>843</v>
      </c>
      <c r="C546" s="250" t="s">
        <v>445</v>
      </c>
      <c r="D546" s="251" t="s">
        <v>22</v>
      </c>
      <c r="E546" s="244" t="s">
        <v>303</v>
      </c>
      <c r="F546" s="185">
        <v>38.4</v>
      </c>
      <c r="G546" s="81"/>
      <c r="H546" s="201"/>
      <c r="I546" s="29"/>
    </row>
    <row r="547" spans="1:9">
      <c r="A547" s="241">
        <f>A546+1</f>
        <v>374</v>
      </c>
      <c r="B547" s="180">
        <v>844</v>
      </c>
      <c r="C547" s="260"/>
      <c r="D547" s="232" t="s">
        <v>23</v>
      </c>
      <c r="E547" s="246" t="s">
        <v>303</v>
      </c>
      <c r="F547" s="188">
        <v>8</v>
      </c>
      <c r="G547" s="102"/>
      <c r="H547" s="202"/>
      <c r="I547" s="29"/>
    </row>
    <row r="548" spans="1:9">
      <c r="A548" s="241">
        <f>A547+1</f>
        <v>375</v>
      </c>
      <c r="B548" s="180">
        <v>845</v>
      </c>
      <c r="C548" s="260"/>
      <c r="D548" s="232" t="s">
        <v>446</v>
      </c>
      <c r="E548" s="246" t="s">
        <v>303</v>
      </c>
      <c r="F548" s="188">
        <v>18.2</v>
      </c>
      <c r="G548" s="102"/>
      <c r="H548" s="202"/>
      <c r="I548" s="29"/>
    </row>
    <row r="549" spans="1:9">
      <c r="A549" s="241">
        <f t="shared" ref="A549:A554" si="26">A548+1</f>
        <v>376</v>
      </c>
      <c r="B549" s="180">
        <v>846</v>
      </c>
      <c r="C549" s="260" t="s">
        <v>447</v>
      </c>
      <c r="D549" s="232" t="s">
        <v>24</v>
      </c>
      <c r="E549" s="246" t="s">
        <v>303</v>
      </c>
      <c r="F549" s="188">
        <v>84</v>
      </c>
      <c r="G549" s="102"/>
      <c r="H549" s="202"/>
      <c r="I549" s="29"/>
    </row>
    <row r="550" spans="1:9">
      <c r="A550" s="241">
        <f t="shared" si="26"/>
        <v>377</v>
      </c>
      <c r="B550" s="180">
        <v>847</v>
      </c>
      <c r="C550" s="260"/>
      <c r="D550" s="232" t="s">
        <v>25</v>
      </c>
      <c r="E550" s="246" t="s">
        <v>310</v>
      </c>
      <c r="F550" s="188">
        <v>2.2000000000000002</v>
      </c>
      <c r="G550" s="102"/>
      <c r="H550" s="202"/>
      <c r="I550" s="29"/>
    </row>
    <row r="551" spans="1:9">
      <c r="A551" s="241">
        <f t="shared" si="26"/>
        <v>378</v>
      </c>
      <c r="B551" s="180">
        <v>848</v>
      </c>
      <c r="C551" s="260"/>
      <c r="D551" s="232" t="s">
        <v>26</v>
      </c>
      <c r="E551" s="246" t="s">
        <v>413</v>
      </c>
      <c r="F551" s="188">
        <v>0.34</v>
      </c>
      <c r="G551" s="102"/>
      <c r="H551" s="202"/>
      <c r="I551" s="29"/>
    </row>
    <row r="552" spans="1:9">
      <c r="A552" s="241">
        <f t="shared" si="26"/>
        <v>379</v>
      </c>
      <c r="B552" s="180">
        <v>849</v>
      </c>
      <c r="C552" s="260" t="s">
        <v>448</v>
      </c>
      <c r="D552" s="232" t="s">
        <v>27</v>
      </c>
      <c r="E552" s="246" t="s">
        <v>303</v>
      </c>
      <c r="F552" s="188">
        <v>65.34</v>
      </c>
      <c r="G552" s="102"/>
      <c r="H552" s="202"/>
      <c r="I552" s="29"/>
    </row>
    <row r="553" spans="1:9">
      <c r="A553" s="241">
        <f t="shared" si="26"/>
        <v>380</v>
      </c>
      <c r="B553" s="180">
        <v>850</v>
      </c>
      <c r="C553" s="260"/>
      <c r="D553" s="232" t="s">
        <v>29</v>
      </c>
      <c r="E553" s="246" t="s">
        <v>303</v>
      </c>
      <c r="F553" s="188">
        <v>31.2</v>
      </c>
      <c r="G553" s="102"/>
      <c r="H553" s="202"/>
      <c r="I553" s="29"/>
    </row>
    <row r="554" spans="1:9" ht="9.8000000000000007" thickBot="1">
      <c r="A554" s="242">
        <f t="shared" si="26"/>
        <v>381</v>
      </c>
      <c r="B554" s="180">
        <v>851</v>
      </c>
      <c r="C554" s="252"/>
      <c r="D554" s="253" t="s">
        <v>30</v>
      </c>
      <c r="E554" s="248" t="s">
        <v>303</v>
      </c>
      <c r="F554" s="249">
        <v>21.6</v>
      </c>
      <c r="G554" s="86"/>
      <c r="H554" s="204"/>
      <c r="I554" s="29"/>
    </row>
    <row r="555" spans="1:9" ht="10.4" thickTop="1" thickBot="1">
      <c r="A555" s="33"/>
      <c r="B555" s="72"/>
      <c r="C555" s="33"/>
      <c r="D555" s="38" t="s">
        <v>556</v>
      </c>
      <c r="E555" s="53" t="s">
        <v>499</v>
      </c>
      <c r="F555" s="53" t="s">
        <v>499</v>
      </c>
      <c r="G555" s="53" t="s">
        <v>499</v>
      </c>
      <c r="H555" s="33"/>
      <c r="I555" s="29"/>
    </row>
    <row r="556" spans="1:9" ht="10.4" thickTop="1" thickBot="1">
      <c r="A556" s="39"/>
      <c r="B556" s="73"/>
      <c r="C556" s="48" t="s">
        <v>449</v>
      </c>
      <c r="D556" s="49" t="s">
        <v>265</v>
      </c>
      <c r="E556" s="53" t="s">
        <v>499</v>
      </c>
      <c r="F556" s="53" t="s">
        <v>499</v>
      </c>
      <c r="G556" s="53" t="s">
        <v>499</v>
      </c>
      <c r="H556" s="53" t="s">
        <v>499</v>
      </c>
      <c r="I556" s="29"/>
    </row>
    <row r="557" spans="1:9" ht="10.4" thickTop="1" thickBot="1">
      <c r="A557" s="21"/>
      <c r="B557" s="70"/>
      <c r="C557" s="50" t="s">
        <v>450</v>
      </c>
      <c r="D557" s="51" t="s">
        <v>266</v>
      </c>
      <c r="E557" s="21" t="s">
        <v>499</v>
      </c>
      <c r="F557" s="21" t="s">
        <v>499</v>
      </c>
      <c r="G557" s="21" t="s">
        <v>499</v>
      </c>
      <c r="H557" s="21" t="s">
        <v>499</v>
      </c>
      <c r="I557" s="29"/>
    </row>
    <row r="558" spans="1:9" ht="9.8000000000000007" thickTop="1">
      <c r="A558" s="243"/>
      <c r="B558" s="179">
        <v>852</v>
      </c>
      <c r="C558" s="250" t="s">
        <v>451</v>
      </c>
      <c r="D558" s="264" t="s">
        <v>452</v>
      </c>
      <c r="E558" s="265"/>
      <c r="F558" s="185"/>
      <c r="G558" s="81"/>
      <c r="H558" s="201"/>
      <c r="I558" s="29"/>
    </row>
    <row r="559" spans="1:9">
      <c r="A559" s="241">
        <f>A554+1</f>
        <v>382</v>
      </c>
      <c r="B559" s="180">
        <v>852</v>
      </c>
      <c r="C559" s="260"/>
      <c r="D559" s="229" t="s">
        <v>453</v>
      </c>
      <c r="E559" s="246" t="s">
        <v>310</v>
      </c>
      <c r="F559" s="188">
        <v>67.2</v>
      </c>
      <c r="G559" s="102"/>
      <c r="H559" s="202"/>
      <c r="I559" s="29"/>
    </row>
    <row r="560" spans="1:9">
      <c r="A560" s="241">
        <f>A559+1</f>
        <v>383</v>
      </c>
      <c r="B560" s="180">
        <v>852</v>
      </c>
      <c r="C560" s="260"/>
      <c r="D560" s="229" t="s">
        <v>454</v>
      </c>
      <c r="E560" s="246" t="s">
        <v>310</v>
      </c>
      <c r="F560" s="188">
        <v>52.04</v>
      </c>
      <c r="G560" s="102"/>
      <c r="H560" s="202"/>
      <c r="I560" s="29"/>
    </row>
    <row r="561" spans="1:9">
      <c r="A561" s="241">
        <f t="shared" ref="A561:A576" si="27">A560+1</f>
        <v>384</v>
      </c>
      <c r="B561" s="180">
        <v>852</v>
      </c>
      <c r="C561" s="260"/>
      <c r="D561" s="229" t="s">
        <v>455</v>
      </c>
      <c r="E561" s="246" t="s">
        <v>310</v>
      </c>
      <c r="F561" s="188">
        <v>127.86</v>
      </c>
      <c r="G561" s="102"/>
      <c r="H561" s="202"/>
      <c r="I561" s="29"/>
    </row>
    <row r="562" spans="1:9">
      <c r="A562" s="241">
        <f t="shared" si="27"/>
        <v>385</v>
      </c>
      <c r="B562" s="180">
        <v>852</v>
      </c>
      <c r="C562" s="260"/>
      <c r="D562" s="229" t="s">
        <v>456</v>
      </c>
      <c r="E562" s="246" t="s">
        <v>310</v>
      </c>
      <c r="F562" s="188">
        <v>2.62</v>
      </c>
      <c r="G562" s="102"/>
      <c r="H562" s="202"/>
      <c r="I562" s="29"/>
    </row>
    <row r="563" spans="1:9">
      <c r="A563" s="241">
        <f t="shared" si="27"/>
        <v>386</v>
      </c>
      <c r="B563" s="180">
        <v>852</v>
      </c>
      <c r="C563" s="260"/>
      <c r="D563" s="229" t="s">
        <v>457</v>
      </c>
      <c r="E563" s="246" t="s">
        <v>310</v>
      </c>
      <c r="F563" s="188">
        <v>6.7</v>
      </c>
      <c r="G563" s="102"/>
      <c r="H563" s="202"/>
      <c r="I563" s="29"/>
    </row>
    <row r="564" spans="1:9">
      <c r="A564" s="241">
        <f t="shared" si="27"/>
        <v>387</v>
      </c>
      <c r="B564" s="180">
        <v>852</v>
      </c>
      <c r="C564" s="260"/>
      <c r="D564" s="229" t="s">
        <v>458</v>
      </c>
      <c r="E564" s="246" t="s">
        <v>310</v>
      </c>
      <c r="F564" s="188">
        <v>5.14</v>
      </c>
      <c r="G564" s="102"/>
      <c r="H564" s="202"/>
      <c r="I564" s="29"/>
    </row>
    <row r="565" spans="1:9">
      <c r="A565" s="241">
        <f t="shared" si="27"/>
        <v>388</v>
      </c>
      <c r="B565" s="180">
        <v>852</v>
      </c>
      <c r="C565" s="260"/>
      <c r="D565" s="229" t="s">
        <v>459</v>
      </c>
      <c r="E565" s="246" t="s">
        <v>310</v>
      </c>
      <c r="F565" s="188">
        <v>8.24</v>
      </c>
      <c r="G565" s="102"/>
      <c r="H565" s="202"/>
      <c r="I565" s="29"/>
    </row>
    <row r="566" spans="1:9">
      <c r="A566" s="241">
        <f t="shared" si="27"/>
        <v>389</v>
      </c>
      <c r="B566" s="180">
        <v>852</v>
      </c>
      <c r="C566" s="260"/>
      <c r="D566" s="229" t="s">
        <v>460</v>
      </c>
      <c r="E566" s="246" t="s">
        <v>303</v>
      </c>
      <c r="F566" s="188">
        <v>36.700000000000003</v>
      </c>
      <c r="G566" s="102"/>
      <c r="H566" s="202"/>
      <c r="I566" s="29"/>
    </row>
    <row r="567" spans="1:9">
      <c r="A567" s="241">
        <f t="shared" si="27"/>
        <v>390</v>
      </c>
      <c r="B567" s="180">
        <v>852</v>
      </c>
      <c r="C567" s="260"/>
      <c r="D567" s="229" t="s">
        <v>461</v>
      </c>
      <c r="E567" s="246" t="s">
        <v>430</v>
      </c>
      <c r="F567" s="188">
        <v>270</v>
      </c>
      <c r="G567" s="102"/>
      <c r="H567" s="202"/>
      <c r="I567" s="29"/>
    </row>
    <row r="568" spans="1:9">
      <c r="A568" s="241">
        <f t="shared" si="27"/>
        <v>391</v>
      </c>
      <c r="B568" s="180">
        <v>852</v>
      </c>
      <c r="C568" s="260"/>
      <c r="D568" s="229" t="s">
        <v>462</v>
      </c>
      <c r="E568" s="246" t="s">
        <v>303</v>
      </c>
      <c r="F568" s="188">
        <v>34.299999999999997</v>
      </c>
      <c r="G568" s="102"/>
      <c r="H568" s="202"/>
      <c r="I568" s="29"/>
    </row>
    <row r="569" spans="1:9">
      <c r="A569" s="241">
        <f t="shared" si="27"/>
        <v>392</v>
      </c>
      <c r="B569" s="180">
        <v>852</v>
      </c>
      <c r="C569" s="260"/>
      <c r="D569" s="229" t="s">
        <v>463</v>
      </c>
      <c r="E569" s="246" t="s">
        <v>310</v>
      </c>
      <c r="F569" s="188">
        <v>7.3</v>
      </c>
      <c r="G569" s="102"/>
      <c r="H569" s="202"/>
      <c r="I569" s="29"/>
    </row>
    <row r="570" spans="1:9">
      <c r="A570" s="241">
        <f t="shared" si="27"/>
        <v>393</v>
      </c>
      <c r="B570" s="180">
        <v>852</v>
      </c>
      <c r="C570" s="260"/>
      <c r="D570" s="229" t="s">
        <v>464</v>
      </c>
      <c r="E570" s="246" t="s">
        <v>310</v>
      </c>
      <c r="F570" s="188">
        <v>13.6</v>
      </c>
      <c r="G570" s="102"/>
      <c r="H570" s="202"/>
      <c r="I570" s="29"/>
    </row>
    <row r="571" spans="1:9">
      <c r="A571" s="241">
        <f t="shared" si="27"/>
        <v>394</v>
      </c>
      <c r="B571" s="180">
        <v>852</v>
      </c>
      <c r="C571" s="260"/>
      <c r="D571" s="229" t="s">
        <v>465</v>
      </c>
      <c r="E571" s="246" t="s">
        <v>310</v>
      </c>
      <c r="F571" s="188">
        <v>5.5</v>
      </c>
      <c r="G571" s="102"/>
      <c r="H571" s="202"/>
      <c r="I571" s="29"/>
    </row>
    <row r="572" spans="1:9">
      <c r="A572" s="241">
        <f t="shared" si="27"/>
        <v>395</v>
      </c>
      <c r="B572" s="180">
        <v>852</v>
      </c>
      <c r="C572" s="260"/>
      <c r="D572" s="229" t="s">
        <v>466</v>
      </c>
      <c r="E572" s="246" t="s">
        <v>310</v>
      </c>
      <c r="F572" s="188">
        <v>5.15</v>
      </c>
      <c r="G572" s="102"/>
      <c r="H572" s="202"/>
      <c r="I572" s="29"/>
    </row>
    <row r="573" spans="1:9">
      <c r="A573" s="241">
        <f t="shared" si="27"/>
        <v>396</v>
      </c>
      <c r="B573" s="180">
        <v>852</v>
      </c>
      <c r="C573" s="260"/>
      <c r="D573" s="229" t="s">
        <v>467</v>
      </c>
      <c r="E573" s="246" t="s">
        <v>310</v>
      </c>
      <c r="F573" s="188">
        <v>66</v>
      </c>
      <c r="G573" s="102"/>
      <c r="H573" s="202"/>
      <c r="I573" s="29"/>
    </row>
    <row r="574" spans="1:9">
      <c r="A574" s="241">
        <f t="shared" si="27"/>
        <v>397</v>
      </c>
      <c r="B574" s="180">
        <v>852</v>
      </c>
      <c r="C574" s="266"/>
      <c r="D574" s="229" t="s">
        <v>468</v>
      </c>
      <c r="E574" s="246" t="s">
        <v>310</v>
      </c>
      <c r="F574" s="188">
        <v>12.5</v>
      </c>
      <c r="G574" s="102"/>
      <c r="H574" s="202"/>
      <c r="I574" s="29"/>
    </row>
    <row r="575" spans="1:9">
      <c r="A575" s="241">
        <f t="shared" si="27"/>
        <v>398</v>
      </c>
      <c r="B575" s="180">
        <v>853.85400000000004</v>
      </c>
      <c r="C575" s="260" t="s">
        <v>469</v>
      </c>
      <c r="D575" s="232" t="s">
        <v>470</v>
      </c>
      <c r="E575" s="187" t="s">
        <v>301</v>
      </c>
      <c r="F575" s="188">
        <v>895.27</v>
      </c>
      <c r="G575" s="102"/>
      <c r="H575" s="202"/>
      <c r="I575" s="29"/>
    </row>
    <row r="576" spans="1:9">
      <c r="A576" s="241">
        <f t="shared" si="27"/>
        <v>399</v>
      </c>
      <c r="B576" s="180">
        <v>855</v>
      </c>
      <c r="C576" s="454" t="s">
        <v>469</v>
      </c>
      <c r="D576" s="232" t="s">
        <v>31</v>
      </c>
      <c r="E576" s="187" t="s">
        <v>301</v>
      </c>
      <c r="F576" s="188">
        <v>274.75</v>
      </c>
      <c r="G576" s="102"/>
      <c r="H576" s="202"/>
      <c r="I576" s="29"/>
    </row>
    <row r="577" spans="1:9">
      <c r="A577" s="241"/>
      <c r="B577" s="180"/>
      <c r="C577" s="260" t="s">
        <v>471</v>
      </c>
      <c r="D577" s="267" t="s">
        <v>472</v>
      </c>
      <c r="E577" s="187"/>
      <c r="F577" s="268"/>
      <c r="G577" s="102"/>
      <c r="H577" s="202"/>
      <c r="I577" s="29"/>
    </row>
    <row r="578" spans="1:9">
      <c r="A578" s="241">
        <f>A576+1</f>
        <v>400</v>
      </c>
      <c r="B578" s="180">
        <v>856</v>
      </c>
      <c r="C578" s="260"/>
      <c r="D578" s="232" t="s">
        <v>473</v>
      </c>
      <c r="E578" s="246" t="s">
        <v>280</v>
      </c>
      <c r="F578" s="188">
        <v>9</v>
      </c>
      <c r="G578" s="102"/>
      <c r="H578" s="202"/>
      <c r="I578" s="29"/>
    </row>
    <row r="579" spans="1:9">
      <c r="A579" s="241">
        <f>A578+1</f>
        <v>401</v>
      </c>
      <c r="B579" s="180">
        <v>857</v>
      </c>
      <c r="C579" s="260"/>
      <c r="D579" s="232" t="s">
        <v>474</v>
      </c>
      <c r="E579" s="246" t="s">
        <v>280</v>
      </c>
      <c r="F579" s="188">
        <v>25</v>
      </c>
      <c r="G579" s="102"/>
      <c r="H579" s="202"/>
      <c r="I579" s="29"/>
    </row>
    <row r="580" spans="1:9">
      <c r="A580" s="241">
        <f t="shared" ref="A580:A587" si="28">A579+1</f>
        <v>402</v>
      </c>
      <c r="B580" s="180">
        <v>858</v>
      </c>
      <c r="C580" s="260"/>
      <c r="D580" s="232" t="s">
        <v>32</v>
      </c>
      <c r="E580" s="246" t="s">
        <v>280</v>
      </c>
      <c r="F580" s="188">
        <v>384</v>
      </c>
      <c r="G580" s="102"/>
      <c r="H580" s="202"/>
      <c r="I580" s="29"/>
    </row>
    <row r="581" spans="1:9">
      <c r="A581" s="241">
        <f t="shared" si="28"/>
        <v>403</v>
      </c>
      <c r="B581" s="180">
        <v>859</v>
      </c>
      <c r="C581" s="260"/>
      <c r="D581" s="232" t="s">
        <v>475</v>
      </c>
      <c r="E581" s="246" t="s">
        <v>413</v>
      </c>
      <c r="F581" s="188">
        <v>0.44</v>
      </c>
      <c r="G581" s="102"/>
      <c r="H581" s="202"/>
      <c r="I581" s="29"/>
    </row>
    <row r="582" spans="1:9">
      <c r="A582" s="241">
        <f t="shared" si="28"/>
        <v>404</v>
      </c>
      <c r="B582" s="180">
        <v>860</v>
      </c>
      <c r="C582" s="260"/>
      <c r="D582" s="232" t="s">
        <v>476</v>
      </c>
      <c r="E582" s="246" t="s">
        <v>413</v>
      </c>
      <c r="F582" s="188">
        <v>4.97</v>
      </c>
      <c r="G582" s="102"/>
      <c r="H582" s="202"/>
      <c r="I582" s="29"/>
    </row>
    <row r="583" spans="1:9">
      <c r="A583" s="241">
        <f t="shared" si="28"/>
        <v>405</v>
      </c>
      <c r="B583" s="180">
        <v>861</v>
      </c>
      <c r="C583" s="260"/>
      <c r="D583" s="232" t="s">
        <v>33</v>
      </c>
      <c r="E583" s="246" t="s">
        <v>303</v>
      </c>
      <c r="F583" s="188">
        <v>220</v>
      </c>
      <c r="G583" s="102"/>
      <c r="H583" s="202"/>
      <c r="I583" s="29"/>
    </row>
    <row r="584" spans="1:9">
      <c r="A584" s="241">
        <f t="shared" si="28"/>
        <v>406</v>
      </c>
      <c r="B584" s="180">
        <v>862</v>
      </c>
      <c r="C584" s="260"/>
      <c r="D584" s="232" t="s">
        <v>477</v>
      </c>
      <c r="E584" s="246" t="s">
        <v>305</v>
      </c>
      <c r="F584" s="188">
        <v>1</v>
      </c>
      <c r="G584" s="102"/>
      <c r="H584" s="202"/>
      <c r="I584" s="29"/>
    </row>
    <row r="585" spans="1:9">
      <c r="A585" s="439">
        <f t="shared" si="28"/>
        <v>407</v>
      </c>
      <c r="B585" s="391">
        <v>863</v>
      </c>
      <c r="C585" s="454" t="s">
        <v>478</v>
      </c>
      <c r="D585" s="441" t="s">
        <v>933</v>
      </c>
      <c r="E585" s="442" t="s">
        <v>280</v>
      </c>
      <c r="F585" s="393">
        <v>2</v>
      </c>
      <c r="G585" s="299"/>
      <c r="H585" s="225"/>
      <c r="I585" s="29"/>
    </row>
    <row r="586" spans="1:9">
      <c r="A586" s="241">
        <f t="shared" si="28"/>
        <v>408</v>
      </c>
      <c r="B586" s="180">
        <v>864</v>
      </c>
      <c r="C586" s="260" t="s">
        <v>479</v>
      </c>
      <c r="D586" s="232" t="s">
        <v>493</v>
      </c>
      <c r="E586" s="246" t="s">
        <v>303</v>
      </c>
      <c r="F586" s="188">
        <v>10.199999999999999</v>
      </c>
      <c r="G586" s="102"/>
      <c r="H586" s="202"/>
      <c r="I586" s="29"/>
    </row>
    <row r="587" spans="1:9">
      <c r="A587" s="241">
        <f t="shared" si="28"/>
        <v>409</v>
      </c>
      <c r="B587" s="180">
        <v>864</v>
      </c>
      <c r="C587" s="260" t="s">
        <v>479</v>
      </c>
      <c r="D587" s="232" t="s">
        <v>34</v>
      </c>
      <c r="E587" s="246" t="s">
        <v>303</v>
      </c>
      <c r="F587" s="188">
        <v>25.6</v>
      </c>
      <c r="G587" s="102"/>
      <c r="H587" s="202"/>
      <c r="I587" s="29"/>
    </row>
    <row r="588" spans="1:9">
      <c r="A588" s="241">
        <f>A587+1</f>
        <v>410</v>
      </c>
      <c r="B588" s="180">
        <v>866</v>
      </c>
      <c r="C588" s="260" t="s">
        <v>479</v>
      </c>
      <c r="D588" s="232" t="s">
        <v>36</v>
      </c>
      <c r="E588" s="246" t="s">
        <v>303</v>
      </c>
      <c r="F588" s="188">
        <v>11</v>
      </c>
      <c r="G588" s="102"/>
      <c r="H588" s="202"/>
      <c r="I588" s="29"/>
    </row>
    <row r="589" spans="1:9" ht="19.05" thickBot="1">
      <c r="A589" s="242">
        <f>A588+1</f>
        <v>411</v>
      </c>
      <c r="B589" s="277" t="s">
        <v>867</v>
      </c>
      <c r="C589" s="156" t="s">
        <v>877</v>
      </c>
      <c r="D589" s="356" t="s">
        <v>887</v>
      </c>
      <c r="E589" s="156" t="s">
        <v>356</v>
      </c>
      <c r="F589" s="156">
        <v>92.64</v>
      </c>
      <c r="G589" s="86"/>
      <c r="H589" s="204"/>
      <c r="I589" s="29"/>
    </row>
    <row r="590" spans="1:9" ht="10.4" thickTop="1" thickBot="1">
      <c r="A590" s="21"/>
      <c r="B590" s="77"/>
      <c r="C590" s="56"/>
      <c r="D590" s="57" t="s">
        <v>876</v>
      </c>
      <c r="E590" s="21" t="s">
        <v>499</v>
      </c>
      <c r="F590" s="21" t="s">
        <v>499</v>
      </c>
      <c r="G590" s="21" t="s">
        <v>499</v>
      </c>
      <c r="H590" s="56"/>
      <c r="I590" s="29"/>
    </row>
    <row r="591" spans="1:9" ht="10.4" thickTop="1" thickBot="1">
      <c r="A591" s="39"/>
      <c r="B591" s="76"/>
      <c r="C591" s="53"/>
      <c r="D591" s="54" t="s">
        <v>568</v>
      </c>
      <c r="E591" s="53" t="s">
        <v>499</v>
      </c>
      <c r="F591" s="53" t="s">
        <v>499</v>
      </c>
      <c r="G591" s="53" t="s">
        <v>499</v>
      </c>
      <c r="H591" s="53"/>
      <c r="I591" s="29"/>
    </row>
    <row r="592" spans="1:9" ht="10.4" thickTop="1" thickBot="1">
      <c r="A592" s="8"/>
      <c r="B592" s="65"/>
      <c r="C592" s="8"/>
      <c r="D592" s="64" t="s">
        <v>770</v>
      </c>
      <c r="E592" s="8" t="s">
        <v>499</v>
      </c>
      <c r="F592" s="8" t="s">
        <v>499</v>
      </c>
      <c r="G592" s="8" t="s">
        <v>499</v>
      </c>
      <c r="H592" s="8"/>
      <c r="I592" s="29"/>
    </row>
    <row r="593" spans="1:9" ht="10.4" thickTop="1" thickBot="1">
      <c r="A593" s="65"/>
      <c r="B593" s="65"/>
      <c r="C593" s="65"/>
      <c r="D593" s="9" t="s">
        <v>771</v>
      </c>
      <c r="E593" s="65" t="s">
        <v>499</v>
      </c>
      <c r="F593" s="65" t="s">
        <v>499</v>
      </c>
      <c r="G593" s="65" t="s">
        <v>499</v>
      </c>
      <c r="H593" s="65"/>
      <c r="I593" s="29"/>
    </row>
    <row r="594" spans="1:9" ht="10.4" thickTop="1" thickBot="1">
      <c r="A594" s="43"/>
      <c r="B594" s="78"/>
      <c r="C594" s="43" t="s">
        <v>267</v>
      </c>
      <c r="D594" s="44" t="s">
        <v>773</v>
      </c>
      <c r="E594" s="43" t="s">
        <v>499</v>
      </c>
      <c r="F594" s="43" t="s">
        <v>499</v>
      </c>
      <c r="G594" s="43" t="s">
        <v>499</v>
      </c>
      <c r="H594" s="43" t="s">
        <v>499</v>
      </c>
      <c r="I594" s="3"/>
    </row>
    <row r="595" spans="1:9" ht="10.4" thickTop="1" thickBot="1">
      <c r="A595" s="30"/>
      <c r="B595" s="69"/>
      <c r="C595" s="59" t="s">
        <v>267</v>
      </c>
      <c r="D595" s="20" t="s">
        <v>268</v>
      </c>
      <c r="E595" s="21" t="s">
        <v>499</v>
      </c>
      <c r="F595" s="21" t="s">
        <v>499</v>
      </c>
      <c r="G595" s="21" t="s">
        <v>499</v>
      </c>
      <c r="H595" s="21" t="s">
        <v>499</v>
      </c>
      <c r="I595" s="3"/>
    </row>
    <row r="596" spans="1:9" ht="9.8000000000000007" thickTop="1">
      <c r="A596" s="89">
        <f>A589+1</f>
        <v>412</v>
      </c>
      <c r="B596" s="179">
        <v>867</v>
      </c>
      <c r="C596" s="193"/>
      <c r="D596" s="251" t="s">
        <v>37</v>
      </c>
      <c r="E596" s="81" t="s">
        <v>301</v>
      </c>
      <c r="F596" s="83">
        <v>60</v>
      </c>
      <c r="G596" s="81"/>
      <c r="H596" s="201"/>
      <c r="I596" s="3"/>
    </row>
    <row r="597" spans="1:9">
      <c r="A597" s="92">
        <f>A596+1</f>
        <v>413</v>
      </c>
      <c r="B597" s="180">
        <v>868</v>
      </c>
      <c r="C597" s="181"/>
      <c r="D597" s="232" t="s">
        <v>38</v>
      </c>
      <c r="E597" s="102" t="s">
        <v>305</v>
      </c>
      <c r="F597" s="85">
        <v>1</v>
      </c>
      <c r="G597" s="102"/>
      <c r="H597" s="202"/>
      <c r="I597" s="3"/>
    </row>
    <row r="598" spans="1:9" ht="9.8000000000000007" thickBot="1">
      <c r="A598" s="97">
        <f>A597+1</f>
        <v>414</v>
      </c>
      <c r="B598" s="182">
        <v>869</v>
      </c>
      <c r="C598" s="129"/>
      <c r="D598" s="87" t="s">
        <v>39</v>
      </c>
      <c r="E598" s="86" t="s">
        <v>310</v>
      </c>
      <c r="F598" s="88">
        <f>12*5*0.95</f>
        <v>57</v>
      </c>
      <c r="G598" s="86"/>
      <c r="H598" s="204"/>
      <c r="I598" s="3"/>
    </row>
    <row r="599" spans="1:9" ht="10.4" thickTop="1" thickBot="1">
      <c r="A599" s="21"/>
      <c r="B599" s="70"/>
      <c r="C599" s="21"/>
      <c r="D599" s="25" t="s">
        <v>517</v>
      </c>
      <c r="E599" s="21" t="s">
        <v>499</v>
      </c>
      <c r="F599" s="21" t="s">
        <v>499</v>
      </c>
      <c r="G599" s="21" t="s">
        <v>499</v>
      </c>
      <c r="H599" s="21"/>
      <c r="I599" s="3"/>
    </row>
    <row r="600" spans="1:9" ht="10.4" thickTop="1" thickBot="1">
      <c r="A600" s="21"/>
      <c r="B600" s="69"/>
      <c r="C600" s="59" t="s">
        <v>267</v>
      </c>
      <c r="D600" s="20" t="s">
        <v>47</v>
      </c>
      <c r="E600" s="21" t="s">
        <v>499</v>
      </c>
      <c r="F600" s="21" t="s">
        <v>499</v>
      </c>
      <c r="G600" s="21" t="s">
        <v>499</v>
      </c>
      <c r="H600" s="21" t="s">
        <v>499</v>
      </c>
      <c r="I600" s="3"/>
    </row>
    <row r="601" spans="1:9" ht="9.8000000000000007" thickTop="1">
      <c r="A601" s="89">
        <f>A598+1</f>
        <v>415</v>
      </c>
      <c r="B601" s="179">
        <v>870</v>
      </c>
      <c r="C601" s="193"/>
      <c r="D601" s="251" t="s">
        <v>40</v>
      </c>
      <c r="E601" s="81" t="s">
        <v>310</v>
      </c>
      <c r="F601" s="83">
        <v>2.04</v>
      </c>
      <c r="G601" s="81"/>
      <c r="H601" s="201"/>
      <c r="I601" s="3"/>
    </row>
    <row r="602" spans="1:9" ht="18.45">
      <c r="A602" s="92">
        <f>A601+1</f>
        <v>416</v>
      </c>
      <c r="B602" s="180">
        <v>871</v>
      </c>
      <c r="C602" s="181"/>
      <c r="D602" s="232" t="s">
        <v>41</v>
      </c>
      <c r="E602" s="102" t="s">
        <v>301</v>
      </c>
      <c r="F602" s="85">
        <v>20.37</v>
      </c>
      <c r="G602" s="102"/>
      <c r="H602" s="202"/>
      <c r="I602" s="3"/>
    </row>
    <row r="603" spans="1:9" ht="18.45">
      <c r="A603" s="92">
        <f t="shared" ref="A603:A609" si="29">A602+1</f>
        <v>417</v>
      </c>
      <c r="B603" s="180">
        <v>872</v>
      </c>
      <c r="C603" s="181"/>
      <c r="D603" s="84" t="s">
        <v>42</v>
      </c>
      <c r="E603" s="102" t="s">
        <v>310</v>
      </c>
      <c r="F603" s="85">
        <v>4.37</v>
      </c>
      <c r="G603" s="102"/>
      <c r="H603" s="202"/>
      <c r="I603" s="3"/>
    </row>
    <row r="604" spans="1:9" ht="18.45">
      <c r="A604" s="92">
        <f t="shared" si="29"/>
        <v>418</v>
      </c>
      <c r="B604" s="180">
        <v>873</v>
      </c>
      <c r="C604" s="181"/>
      <c r="D604" s="232" t="s">
        <v>44</v>
      </c>
      <c r="E604" s="102" t="s">
        <v>301</v>
      </c>
      <c r="F604" s="85">
        <v>29.1</v>
      </c>
      <c r="G604" s="102"/>
      <c r="H604" s="202"/>
      <c r="I604" s="3"/>
    </row>
    <row r="605" spans="1:9" ht="18.45">
      <c r="A605" s="92">
        <f t="shared" si="29"/>
        <v>419</v>
      </c>
      <c r="B605" s="180">
        <v>874</v>
      </c>
      <c r="C605" s="181"/>
      <c r="D605" s="232" t="s">
        <v>45</v>
      </c>
      <c r="E605" s="102" t="s">
        <v>301</v>
      </c>
      <c r="F605" s="85">
        <v>25.27</v>
      </c>
      <c r="G605" s="102"/>
      <c r="H605" s="202"/>
      <c r="I605" s="3"/>
    </row>
    <row r="606" spans="1:9" ht="18.45">
      <c r="A606" s="92">
        <f t="shared" si="29"/>
        <v>420</v>
      </c>
      <c r="B606" s="180">
        <v>875</v>
      </c>
      <c r="C606" s="181"/>
      <c r="D606" s="232" t="s">
        <v>46</v>
      </c>
      <c r="E606" s="102" t="s">
        <v>301</v>
      </c>
      <c r="F606" s="85">
        <v>25.27</v>
      </c>
      <c r="G606" s="102"/>
      <c r="H606" s="202"/>
      <c r="I606" s="3"/>
    </row>
    <row r="607" spans="1:9">
      <c r="A607" s="92">
        <f t="shared" si="29"/>
        <v>421</v>
      </c>
      <c r="B607" s="180">
        <v>876</v>
      </c>
      <c r="C607" s="181"/>
      <c r="D607" s="232" t="s">
        <v>47</v>
      </c>
      <c r="E607" s="102" t="s">
        <v>310</v>
      </c>
      <c r="F607" s="85">
        <v>4.25</v>
      </c>
      <c r="G607" s="102"/>
      <c r="H607" s="202"/>
      <c r="I607" s="3"/>
    </row>
    <row r="608" spans="1:9">
      <c r="A608" s="92">
        <f t="shared" si="29"/>
        <v>422</v>
      </c>
      <c r="B608" s="180">
        <v>877</v>
      </c>
      <c r="C608" s="181"/>
      <c r="D608" s="232" t="s">
        <v>48</v>
      </c>
      <c r="E608" s="102" t="s">
        <v>301</v>
      </c>
      <c r="F608" s="85">
        <v>30</v>
      </c>
      <c r="G608" s="102"/>
      <c r="H608" s="202"/>
      <c r="I608" s="3"/>
    </row>
    <row r="609" spans="1:9" ht="9.8000000000000007" thickBot="1">
      <c r="A609" s="97">
        <f t="shared" si="29"/>
        <v>423</v>
      </c>
      <c r="B609" s="180">
        <v>878</v>
      </c>
      <c r="C609" s="129"/>
      <c r="D609" s="253" t="s">
        <v>49</v>
      </c>
      <c r="E609" s="86" t="s">
        <v>301</v>
      </c>
      <c r="F609" s="88">
        <v>32</v>
      </c>
      <c r="G609" s="86"/>
      <c r="H609" s="204"/>
      <c r="I609" s="3"/>
    </row>
    <row r="610" spans="1:9" ht="10.4" thickTop="1" thickBot="1">
      <c r="A610" s="21"/>
      <c r="B610" s="70"/>
      <c r="C610" s="21"/>
      <c r="D610" s="25" t="s">
        <v>557</v>
      </c>
      <c r="E610" s="21" t="s">
        <v>499</v>
      </c>
      <c r="F610" s="21" t="s">
        <v>499</v>
      </c>
      <c r="G610" s="21" t="s">
        <v>499</v>
      </c>
      <c r="H610" s="21"/>
      <c r="I610" s="3"/>
    </row>
    <row r="611" spans="1:9" ht="10.4" thickTop="1" thickBot="1">
      <c r="A611" s="21"/>
      <c r="B611" s="69"/>
      <c r="C611" s="59" t="s">
        <v>267</v>
      </c>
      <c r="D611" s="20" t="s">
        <v>269</v>
      </c>
      <c r="E611" s="21" t="s">
        <v>499</v>
      </c>
      <c r="F611" s="21" t="s">
        <v>499</v>
      </c>
      <c r="G611" s="21" t="s">
        <v>499</v>
      </c>
      <c r="H611" s="21" t="s">
        <v>499</v>
      </c>
      <c r="I611" s="3"/>
    </row>
    <row r="612" spans="1:9" ht="19.05" thickTop="1">
      <c r="A612" s="89">
        <f>A609+1</f>
        <v>424</v>
      </c>
      <c r="B612" s="179">
        <v>879</v>
      </c>
      <c r="C612" s="193"/>
      <c r="D612" s="251" t="s">
        <v>50</v>
      </c>
      <c r="E612" s="81" t="s">
        <v>301</v>
      </c>
      <c r="F612" s="83">
        <v>81.48</v>
      </c>
      <c r="G612" s="81"/>
      <c r="H612" s="201"/>
      <c r="I612" s="3"/>
    </row>
    <row r="613" spans="1:9" ht="18.45">
      <c r="A613" s="92">
        <f>A612+1</f>
        <v>425</v>
      </c>
      <c r="B613" s="180">
        <v>880</v>
      </c>
      <c r="C613" s="181"/>
      <c r="D613" s="232" t="s">
        <v>51</v>
      </c>
      <c r="E613" s="102" t="s">
        <v>301</v>
      </c>
      <c r="F613" s="85">
        <v>81.48</v>
      </c>
      <c r="G613" s="102"/>
      <c r="H613" s="202"/>
      <c r="I613" s="3"/>
    </row>
    <row r="614" spans="1:9" ht="18.45">
      <c r="A614" s="92">
        <f t="shared" ref="A614:A625" si="30">A613+1</f>
        <v>426</v>
      </c>
      <c r="B614" s="180">
        <v>881</v>
      </c>
      <c r="C614" s="181"/>
      <c r="D614" s="232" t="s">
        <v>52</v>
      </c>
      <c r="E614" s="102" t="s">
        <v>301</v>
      </c>
      <c r="F614" s="85">
        <v>81.48</v>
      </c>
      <c r="G614" s="102"/>
      <c r="H614" s="202"/>
      <c r="I614" s="3"/>
    </row>
    <row r="615" spans="1:9" ht="18.45">
      <c r="A615" s="92">
        <f t="shared" si="30"/>
        <v>427</v>
      </c>
      <c r="B615" s="180">
        <v>882</v>
      </c>
      <c r="C615" s="181"/>
      <c r="D615" s="232" t="s">
        <v>480</v>
      </c>
      <c r="E615" s="102" t="s">
        <v>481</v>
      </c>
      <c r="F615" s="85">
        <v>1.4</v>
      </c>
      <c r="G615" s="102"/>
      <c r="H615" s="202"/>
      <c r="I615" s="3"/>
    </row>
    <row r="616" spans="1:9" ht="18.45">
      <c r="A616" s="92">
        <f t="shared" si="30"/>
        <v>428</v>
      </c>
      <c r="B616" s="180">
        <v>883</v>
      </c>
      <c r="C616" s="181"/>
      <c r="D616" s="232" t="s">
        <v>482</v>
      </c>
      <c r="E616" s="102" t="s">
        <v>481</v>
      </c>
      <c r="F616" s="85">
        <v>4</v>
      </c>
      <c r="G616" s="102"/>
      <c r="H616" s="202"/>
      <c r="I616" s="3"/>
    </row>
    <row r="617" spans="1:9" ht="18.45">
      <c r="A617" s="92">
        <f t="shared" si="30"/>
        <v>429</v>
      </c>
      <c r="B617" s="180">
        <v>884</v>
      </c>
      <c r="C617" s="181"/>
      <c r="D617" s="232" t="s">
        <v>53</v>
      </c>
      <c r="E617" s="102" t="s">
        <v>314</v>
      </c>
      <c r="F617" s="85">
        <v>2</v>
      </c>
      <c r="G617" s="102"/>
      <c r="H617" s="202"/>
      <c r="I617" s="3"/>
    </row>
    <row r="618" spans="1:9" ht="18.45">
      <c r="A618" s="92">
        <f t="shared" si="30"/>
        <v>430</v>
      </c>
      <c r="B618" s="180">
        <v>885</v>
      </c>
      <c r="C618" s="181"/>
      <c r="D618" s="232" t="s">
        <v>54</v>
      </c>
      <c r="E618" s="102" t="s">
        <v>314</v>
      </c>
      <c r="F618" s="85">
        <v>1</v>
      </c>
      <c r="G618" s="102"/>
      <c r="H618" s="202"/>
      <c r="I618" s="3"/>
    </row>
    <row r="619" spans="1:9" ht="18.45">
      <c r="A619" s="92">
        <f t="shared" si="30"/>
        <v>431</v>
      </c>
      <c r="B619" s="180">
        <v>886</v>
      </c>
      <c r="C619" s="181"/>
      <c r="D619" s="232" t="s">
        <v>55</v>
      </c>
      <c r="E619" s="102" t="s">
        <v>301</v>
      </c>
      <c r="F619" s="85">
        <v>15.4</v>
      </c>
      <c r="G619" s="102"/>
      <c r="H619" s="202"/>
      <c r="I619" s="3"/>
    </row>
    <row r="620" spans="1:9" ht="18.45">
      <c r="A620" s="92">
        <f t="shared" si="30"/>
        <v>432</v>
      </c>
      <c r="B620" s="180">
        <v>887</v>
      </c>
      <c r="C620" s="181"/>
      <c r="D620" s="232" t="s">
        <v>56</v>
      </c>
      <c r="E620" s="102" t="s">
        <v>301</v>
      </c>
      <c r="F620" s="85">
        <v>7</v>
      </c>
      <c r="G620" s="102"/>
      <c r="H620" s="202"/>
      <c r="I620" s="3"/>
    </row>
    <row r="621" spans="1:9">
      <c r="A621" s="92">
        <f t="shared" si="30"/>
        <v>433</v>
      </c>
      <c r="B621" s="180">
        <v>888</v>
      </c>
      <c r="C621" s="181"/>
      <c r="D621" s="232" t="s">
        <v>57</v>
      </c>
      <c r="E621" s="102" t="s">
        <v>310</v>
      </c>
      <c r="F621" s="85">
        <v>1.66</v>
      </c>
      <c r="G621" s="102"/>
      <c r="H621" s="202"/>
      <c r="I621" s="3"/>
    </row>
    <row r="622" spans="1:9">
      <c r="A622" s="92">
        <f t="shared" si="30"/>
        <v>434</v>
      </c>
      <c r="B622" s="180">
        <v>889</v>
      </c>
      <c r="C622" s="181"/>
      <c r="D622" s="232" t="s">
        <v>58</v>
      </c>
      <c r="E622" s="102" t="s">
        <v>301</v>
      </c>
      <c r="F622" s="85">
        <v>86.49</v>
      </c>
      <c r="G622" s="102"/>
      <c r="H622" s="202"/>
      <c r="I622" s="3"/>
    </row>
    <row r="623" spans="1:9">
      <c r="A623" s="92">
        <f t="shared" si="30"/>
        <v>435</v>
      </c>
      <c r="B623" s="180">
        <v>890</v>
      </c>
      <c r="C623" s="181"/>
      <c r="D623" s="232" t="s">
        <v>59</v>
      </c>
      <c r="E623" s="102" t="s">
        <v>301</v>
      </c>
      <c r="F623" s="85">
        <v>25</v>
      </c>
      <c r="G623" s="102"/>
      <c r="H623" s="202"/>
      <c r="I623" s="3"/>
    </row>
    <row r="624" spans="1:9">
      <c r="A624" s="92">
        <f t="shared" si="30"/>
        <v>436</v>
      </c>
      <c r="B624" s="180">
        <v>891</v>
      </c>
      <c r="C624" s="181"/>
      <c r="D624" s="232" t="s">
        <v>60</v>
      </c>
      <c r="E624" s="102" t="s">
        <v>301</v>
      </c>
      <c r="F624" s="85">
        <v>86.49</v>
      </c>
      <c r="G624" s="102"/>
      <c r="H624" s="202"/>
      <c r="I624" s="3"/>
    </row>
    <row r="625" spans="1:9" ht="19.05" thickBot="1">
      <c r="A625" s="97">
        <f t="shared" si="30"/>
        <v>437</v>
      </c>
      <c r="B625" s="180">
        <v>892</v>
      </c>
      <c r="C625" s="129"/>
      <c r="D625" s="253" t="s">
        <v>61</v>
      </c>
      <c r="E625" s="86" t="s">
        <v>301</v>
      </c>
      <c r="F625" s="88">
        <v>86.49</v>
      </c>
      <c r="G625" s="86"/>
      <c r="H625" s="204"/>
      <c r="I625" s="3"/>
    </row>
    <row r="626" spans="1:9" ht="10.4" thickTop="1" thickBot="1">
      <c r="A626" s="21"/>
      <c r="B626" s="70"/>
      <c r="C626" s="21"/>
      <c r="D626" s="25" t="s">
        <v>558</v>
      </c>
      <c r="E626" s="21" t="s">
        <v>499</v>
      </c>
      <c r="F626" s="21" t="s">
        <v>499</v>
      </c>
      <c r="G626" s="21" t="s">
        <v>499</v>
      </c>
      <c r="H626" s="21"/>
      <c r="I626" s="3"/>
    </row>
    <row r="627" spans="1:9" ht="10.4" thickTop="1" thickBot="1">
      <c r="A627" s="21"/>
      <c r="B627" s="69"/>
      <c r="C627" s="59" t="s">
        <v>267</v>
      </c>
      <c r="D627" s="20" t="s">
        <v>270</v>
      </c>
      <c r="E627" s="21" t="s">
        <v>499</v>
      </c>
      <c r="F627" s="21" t="s">
        <v>499</v>
      </c>
      <c r="G627" s="21" t="s">
        <v>499</v>
      </c>
      <c r="H627" s="21" t="s">
        <v>499</v>
      </c>
      <c r="I627" s="3"/>
    </row>
    <row r="628" spans="1:9" ht="19.05" thickTop="1">
      <c r="A628" s="89">
        <f>A625+1</f>
        <v>438</v>
      </c>
      <c r="B628" s="179">
        <v>893</v>
      </c>
      <c r="C628" s="193"/>
      <c r="D628" s="251" t="s">
        <v>62</v>
      </c>
      <c r="E628" s="81" t="s">
        <v>310</v>
      </c>
      <c r="F628" s="83">
        <v>14.63</v>
      </c>
      <c r="G628" s="81"/>
      <c r="H628" s="201"/>
      <c r="I628" s="3"/>
    </row>
    <row r="629" spans="1:9" ht="18.45">
      <c r="A629" s="92">
        <f>A628+1</f>
        <v>439</v>
      </c>
      <c r="B629" s="180">
        <v>894</v>
      </c>
      <c r="C629" s="181"/>
      <c r="D629" s="232" t="s">
        <v>63</v>
      </c>
      <c r="E629" s="102" t="s">
        <v>310</v>
      </c>
      <c r="F629" s="85">
        <v>3.65</v>
      </c>
      <c r="G629" s="102"/>
      <c r="H629" s="202"/>
      <c r="I629" s="3"/>
    </row>
    <row r="630" spans="1:9">
      <c r="A630" s="92">
        <f t="shared" ref="A630:A632" si="31">A629+1</f>
        <v>440</v>
      </c>
      <c r="B630" s="180">
        <v>895</v>
      </c>
      <c r="C630" s="181"/>
      <c r="D630" s="84" t="s">
        <v>64</v>
      </c>
      <c r="E630" s="102" t="s">
        <v>301</v>
      </c>
      <c r="F630" s="85">
        <v>24.375</v>
      </c>
      <c r="G630" s="102"/>
      <c r="H630" s="202"/>
      <c r="I630" s="3"/>
    </row>
    <row r="631" spans="1:9" ht="18.45">
      <c r="A631" s="92">
        <f t="shared" si="31"/>
        <v>441</v>
      </c>
      <c r="B631" s="180">
        <v>896</v>
      </c>
      <c r="C631" s="181"/>
      <c r="D631" s="232" t="s">
        <v>65</v>
      </c>
      <c r="E631" s="102" t="s">
        <v>301</v>
      </c>
      <c r="F631" s="85">
        <v>24.375</v>
      </c>
      <c r="G631" s="102"/>
      <c r="H631" s="202"/>
      <c r="I631" s="3"/>
    </row>
    <row r="632" spans="1:9" ht="9.8000000000000007" thickBot="1">
      <c r="A632" s="97">
        <f t="shared" si="31"/>
        <v>442</v>
      </c>
      <c r="B632" s="180">
        <v>897</v>
      </c>
      <c r="C632" s="129"/>
      <c r="D632" s="253" t="s">
        <v>67</v>
      </c>
      <c r="E632" s="86" t="s">
        <v>303</v>
      </c>
      <c r="F632" s="88">
        <v>37.200000000000003</v>
      </c>
      <c r="G632" s="86"/>
      <c r="H632" s="204"/>
      <c r="I632" s="3"/>
    </row>
    <row r="633" spans="1:9" ht="10.4" thickTop="1" thickBot="1">
      <c r="A633" s="21"/>
      <c r="B633" s="70"/>
      <c r="C633" s="21"/>
      <c r="D633" s="25" t="s">
        <v>559</v>
      </c>
      <c r="E633" s="21" t="s">
        <v>499</v>
      </c>
      <c r="F633" s="21" t="s">
        <v>499</v>
      </c>
      <c r="G633" s="21" t="s">
        <v>499</v>
      </c>
      <c r="H633" s="21"/>
      <c r="I633" s="3"/>
    </row>
    <row r="634" spans="1:9" ht="10.4" thickTop="1" thickBot="1">
      <c r="A634" s="21"/>
      <c r="B634" s="69"/>
      <c r="C634" s="59" t="s">
        <v>267</v>
      </c>
      <c r="D634" s="20" t="s">
        <v>271</v>
      </c>
      <c r="E634" s="21" t="s">
        <v>499</v>
      </c>
      <c r="F634" s="21" t="s">
        <v>499</v>
      </c>
      <c r="G634" s="21" t="s">
        <v>499</v>
      </c>
      <c r="H634" s="21" t="s">
        <v>499</v>
      </c>
      <c r="I634" s="3"/>
    </row>
    <row r="635" spans="1:9" ht="9.8000000000000007" thickTop="1">
      <c r="A635" s="89">
        <f>A632+1</f>
        <v>443</v>
      </c>
      <c r="B635" s="179">
        <v>898</v>
      </c>
      <c r="C635" s="193"/>
      <c r="D635" s="251" t="s">
        <v>68</v>
      </c>
      <c r="E635" s="81" t="s">
        <v>301</v>
      </c>
      <c r="F635" s="83">
        <v>10.5</v>
      </c>
      <c r="G635" s="81"/>
      <c r="H635" s="201"/>
      <c r="I635" s="3"/>
    </row>
    <row r="636" spans="1:9">
      <c r="A636" s="92">
        <f>A635+1</f>
        <v>444</v>
      </c>
      <c r="B636" s="180">
        <v>899</v>
      </c>
      <c r="C636" s="181"/>
      <c r="D636" s="232" t="s">
        <v>69</v>
      </c>
      <c r="E636" s="102" t="s">
        <v>301</v>
      </c>
      <c r="F636" s="85">
        <v>4.2</v>
      </c>
      <c r="G636" s="102"/>
      <c r="H636" s="202"/>
      <c r="I636" s="3"/>
    </row>
    <row r="637" spans="1:9">
      <c r="A637" s="92">
        <f t="shared" ref="A637:A641" si="32">A636+1</f>
        <v>445</v>
      </c>
      <c r="B637" s="180">
        <v>900</v>
      </c>
      <c r="C637" s="181"/>
      <c r="D637" s="232" t="s">
        <v>70</v>
      </c>
      <c r="E637" s="102" t="s">
        <v>301</v>
      </c>
      <c r="F637" s="85">
        <v>24.9</v>
      </c>
      <c r="G637" s="102"/>
      <c r="H637" s="202"/>
      <c r="I637" s="3"/>
    </row>
    <row r="638" spans="1:9">
      <c r="A638" s="92">
        <f t="shared" si="32"/>
        <v>446</v>
      </c>
      <c r="B638" s="180">
        <v>901</v>
      </c>
      <c r="C638" s="181"/>
      <c r="D638" s="232" t="s">
        <v>71</v>
      </c>
      <c r="E638" s="102" t="s">
        <v>301</v>
      </c>
      <c r="F638" s="85">
        <v>12.46</v>
      </c>
      <c r="G638" s="102"/>
      <c r="H638" s="202"/>
      <c r="I638" s="3"/>
    </row>
    <row r="639" spans="1:9">
      <c r="A639" s="92">
        <f t="shared" si="32"/>
        <v>447</v>
      </c>
      <c r="B639" s="180">
        <v>902</v>
      </c>
      <c r="C639" s="181"/>
      <c r="D639" s="232" t="s">
        <v>72</v>
      </c>
      <c r="E639" s="102" t="s">
        <v>314</v>
      </c>
      <c r="F639" s="85">
        <v>1</v>
      </c>
      <c r="G639" s="102"/>
      <c r="H639" s="202"/>
      <c r="I639" s="3"/>
    </row>
    <row r="640" spans="1:9">
      <c r="A640" s="92">
        <f t="shared" si="32"/>
        <v>448</v>
      </c>
      <c r="B640" s="180">
        <v>903</v>
      </c>
      <c r="C640" s="181"/>
      <c r="D640" s="232" t="s">
        <v>73</v>
      </c>
      <c r="E640" s="102" t="s">
        <v>314</v>
      </c>
      <c r="F640" s="85">
        <v>1</v>
      </c>
      <c r="G640" s="102"/>
      <c r="H640" s="202"/>
      <c r="I640" s="3"/>
    </row>
    <row r="641" spans="1:9" ht="9.8000000000000007" thickBot="1">
      <c r="A641" s="97">
        <f t="shared" si="32"/>
        <v>449</v>
      </c>
      <c r="B641" s="180">
        <v>904</v>
      </c>
      <c r="C641" s="129"/>
      <c r="D641" s="253" t="s">
        <v>74</v>
      </c>
      <c r="E641" s="86" t="s">
        <v>301</v>
      </c>
      <c r="F641" s="88">
        <v>1.32</v>
      </c>
      <c r="G641" s="86"/>
      <c r="H641" s="204"/>
      <c r="I641" s="3"/>
    </row>
    <row r="642" spans="1:9" ht="10.4" thickTop="1" thickBot="1">
      <c r="A642" s="21"/>
      <c r="B642" s="70"/>
      <c r="C642" s="21"/>
      <c r="D642" s="25" t="s">
        <v>560</v>
      </c>
      <c r="E642" s="21" t="s">
        <v>499</v>
      </c>
      <c r="F642" s="21" t="s">
        <v>499</v>
      </c>
      <c r="G642" s="21" t="s">
        <v>499</v>
      </c>
      <c r="H642" s="21"/>
      <c r="I642" s="3"/>
    </row>
    <row r="643" spans="1:9" ht="10.4" thickTop="1" thickBot="1">
      <c r="A643" s="21"/>
      <c r="B643" s="69"/>
      <c r="C643" s="59" t="s">
        <v>267</v>
      </c>
      <c r="D643" s="20" t="s">
        <v>272</v>
      </c>
      <c r="E643" s="21" t="s">
        <v>499</v>
      </c>
      <c r="F643" s="21" t="s">
        <v>499</v>
      </c>
      <c r="G643" s="21" t="s">
        <v>499</v>
      </c>
      <c r="H643" s="21" t="s">
        <v>499</v>
      </c>
      <c r="I643" s="3"/>
    </row>
    <row r="644" spans="1:9" ht="9.8000000000000007" thickTop="1">
      <c r="A644" s="89">
        <f>A641+1</f>
        <v>450</v>
      </c>
      <c r="B644" s="179">
        <v>905</v>
      </c>
      <c r="C644" s="193"/>
      <c r="D644" s="251" t="s">
        <v>75</v>
      </c>
      <c r="E644" s="81" t="s">
        <v>310</v>
      </c>
      <c r="F644" s="83">
        <v>0.45100000000000001</v>
      </c>
      <c r="G644" s="81"/>
      <c r="H644" s="201"/>
      <c r="I644" s="3"/>
    </row>
    <row r="645" spans="1:9">
      <c r="A645" s="92">
        <f>A644+1</f>
        <v>451</v>
      </c>
      <c r="B645" s="180">
        <v>906</v>
      </c>
      <c r="C645" s="181"/>
      <c r="D645" s="232" t="s">
        <v>76</v>
      </c>
      <c r="E645" s="102" t="s">
        <v>310</v>
      </c>
      <c r="F645" s="85">
        <v>0.114</v>
      </c>
      <c r="G645" s="102"/>
      <c r="H645" s="202"/>
      <c r="I645" s="3"/>
    </row>
    <row r="646" spans="1:9">
      <c r="A646" s="92">
        <f>A645+1</f>
        <v>452</v>
      </c>
      <c r="B646" s="180">
        <v>907</v>
      </c>
      <c r="C646" s="181"/>
      <c r="D646" s="232" t="s">
        <v>77</v>
      </c>
      <c r="E646" s="102" t="s">
        <v>310</v>
      </c>
      <c r="F646" s="85">
        <v>0.127</v>
      </c>
      <c r="G646" s="102"/>
      <c r="H646" s="202"/>
      <c r="I646" s="3"/>
    </row>
    <row r="647" spans="1:9">
      <c r="A647" s="92">
        <f t="shared" ref="A647:A652" si="33">A646+1</f>
        <v>453</v>
      </c>
      <c r="B647" s="180">
        <v>908</v>
      </c>
      <c r="C647" s="181"/>
      <c r="D647" s="232" t="s">
        <v>78</v>
      </c>
      <c r="E647" s="102" t="s">
        <v>301</v>
      </c>
      <c r="F647" s="85">
        <v>4</v>
      </c>
      <c r="G647" s="102"/>
      <c r="H647" s="202"/>
      <c r="I647" s="3"/>
    </row>
    <row r="648" spans="1:9">
      <c r="A648" s="92">
        <f t="shared" si="33"/>
        <v>454</v>
      </c>
      <c r="B648" s="180">
        <v>909</v>
      </c>
      <c r="C648" s="181"/>
      <c r="D648" s="232" t="s">
        <v>79</v>
      </c>
      <c r="E648" s="102" t="s">
        <v>301</v>
      </c>
      <c r="F648" s="85">
        <v>69.12</v>
      </c>
      <c r="G648" s="102"/>
      <c r="H648" s="202"/>
      <c r="I648" s="3"/>
    </row>
    <row r="649" spans="1:9">
      <c r="A649" s="92">
        <f t="shared" si="33"/>
        <v>455</v>
      </c>
      <c r="B649" s="180">
        <v>910</v>
      </c>
      <c r="C649" s="181"/>
      <c r="D649" s="232" t="s">
        <v>80</v>
      </c>
      <c r="E649" s="102" t="s">
        <v>301</v>
      </c>
      <c r="F649" s="85">
        <v>69.12</v>
      </c>
      <c r="G649" s="102"/>
      <c r="H649" s="202"/>
      <c r="I649" s="3"/>
    </row>
    <row r="650" spans="1:9">
      <c r="A650" s="92">
        <f t="shared" si="33"/>
        <v>456</v>
      </c>
      <c r="B650" s="180">
        <v>911</v>
      </c>
      <c r="C650" s="181"/>
      <c r="D650" s="232" t="s">
        <v>81</v>
      </c>
      <c r="E650" s="102" t="s">
        <v>301</v>
      </c>
      <c r="F650" s="85">
        <v>69.12</v>
      </c>
      <c r="G650" s="102"/>
      <c r="H650" s="202"/>
      <c r="I650" s="3"/>
    </row>
    <row r="651" spans="1:9">
      <c r="A651" s="92">
        <f t="shared" si="33"/>
        <v>457</v>
      </c>
      <c r="B651" s="180">
        <v>912</v>
      </c>
      <c r="C651" s="181"/>
      <c r="D651" s="232" t="s">
        <v>82</v>
      </c>
      <c r="E651" s="102" t="s">
        <v>301</v>
      </c>
      <c r="F651" s="85">
        <v>69.12</v>
      </c>
      <c r="G651" s="102"/>
      <c r="H651" s="202"/>
      <c r="I651" s="3"/>
    </row>
    <row r="652" spans="1:9" ht="9.8000000000000007" thickBot="1">
      <c r="A652" s="97">
        <f t="shared" si="33"/>
        <v>458</v>
      </c>
      <c r="B652" s="180">
        <v>913</v>
      </c>
      <c r="C652" s="129"/>
      <c r="D652" s="253" t="s">
        <v>83</v>
      </c>
      <c r="E652" s="86" t="s">
        <v>301</v>
      </c>
      <c r="F652" s="88">
        <v>69.12</v>
      </c>
      <c r="G652" s="86"/>
      <c r="H652" s="204"/>
      <c r="I652" s="3"/>
    </row>
    <row r="653" spans="1:9" ht="10.4" thickTop="1" thickBot="1">
      <c r="A653" s="21"/>
      <c r="B653" s="70"/>
      <c r="C653" s="21"/>
      <c r="D653" s="25" t="s">
        <v>561</v>
      </c>
      <c r="E653" s="21" t="s">
        <v>499</v>
      </c>
      <c r="F653" s="21" t="s">
        <v>499</v>
      </c>
      <c r="G653" s="21" t="s">
        <v>499</v>
      </c>
      <c r="H653" s="21"/>
      <c r="I653" s="3"/>
    </row>
    <row r="654" spans="1:9" ht="10.4" thickTop="1" thickBot="1">
      <c r="A654" s="21"/>
      <c r="B654" s="69"/>
      <c r="C654" s="59" t="s">
        <v>267</v>
      </c>
      <c r="D654" s="20" t="s">
        <v>483</v>
      </c>
      <c r="E654" s="21" t="s">
        <v>499</v>
      </c>
      <c r="F654" s="21" t="s">
        <v>499</v>
      </c>
      <c r="G654" s="21" t="s">
        <v>499</v>
      </c>
      <c r="H654" s="21" t="s">
        <v>499</v>
      </c>
      <c r="I654" s="3"/>
    </row>
    <row r="655" spans="1:9" ht="19.05" thickTop="1">
      <c r="A655" s="89">
        <f>A652+1</f>
        <v>459</v>
      </c>
      <c r="B655" s="179">
        <v>914</v>
      </c>
      <c r="C655" s="193"/>
      <c r="D655" s="82" t="s">
        <v>84</v>
      </c>
      <c r="E655" s="81" t="s">
        <v>310</v>
      </c>
      <c r="F655" s="83">
        <v>9.36</v>
      </c>
      <c r="G655" s="81"/>
      <c r="H655" s="201"/>
      <c r="I655" s="3"/>
    </row>
    <row r="656" spans="1:9">
      <c r="A656" s="92">
        <f>A655+1</f>
        <v>460</v>
      </c>
      <c r="B656" s="180">
        <v>915</v>
      </c>
      <c r="C656" s="181"/>
      <c r="D656" s="84" t="s">
        <v>85</v>
      </c>
      <c r="E656" s="102" t="s">
        <v>301</v>
      </c>
      <c r="F656" s="85">
        <v>2.34</v>
      </c>
      <c r="G656" s="102"/>
      <c r="H656" s="202"/>
      <c r="I656" s="3"/>
    </row>
    <row r="657" spans="1:9">
      <c r="A657" s="92">
        <f t="shared" ref="A657:A671" si="34">A656+1</f>
        <v>461</v>
      </c>
      <c r="B657" s="180">
        <v>916</v>
      </c>
      <c r="C657" s="181"/>
      <c r="D657" s="232" t="s">
        <v>86</v>
      </c>
      <c r="E657" s="102" t="s">
        <v>301</v>
      </c>
      <c r="F657" s="85">
        <v>2.34</v>
      </c>
      <c r="G657" s="102"/>
      <c r="H657" s="202"/>
      <c r="I657" s="3"/>
    </row>
    <row r="658" spans="1:9">
      <c r="A658" s="92">
        <f t="shared" si="34"/>
        <v>462</v>
      </c>
      <c r="B658" s="180">
        <v>917</v>
      </c>
      <c r="C658" s="181"/>
      <c r="D658" s="84" t="s">
        <v>87</v>
      </c>
      <c r="E658" s="102" t="s">
        <v>301</v>
      </c>
      <c r="F658" s="85">
        <v>2.34</v>
      </c>
      <c r="G658" s="102"/>
      <c r="H658" s="202"/>
      <c r="I658" s="3"/>
    </row>
    <row r="659" spans="1:9" ht="18.45">
      <c r="A659" s="92">
        <f t="shared" si="34"/>
        <v>463</v>
      </c>
      <c r="B659" s="180">
        <v>918</v>
      </c>
      <c r="C659" s="181"/>
      <c r="D659" s="232" t="s">
        <v>88</v>
      </c>
      <c r="E659" s="102" t="s">
        <v>310</v>
      </c>
      <c r="F659" s="85">
        <v>2.34</v>
      </c>
      <c r="G659" s="102"/>
      <c r="H659" s="202"/>
      <c r="I659" s="3"/>
    </row>
    <row r="660" spans="1:9">
      <c r="A660" s="92">
        <f t="shared" si="34"/>
        <v>464</v>
      </c>
      <c r="B660" s="180">
        <v>919</v>
      </c>
      <c r="C660" s="181"/>
      <c r="D660" s="232" t="s">
        <v>89</v>
      </c>
      <c r="E660" s="102" t="s">
        <v>303</v>
      </c>
      <c r="F660" s="85">
        <v>14</v>
      </c>
      <c r="G660" s="102"/>
      <c r="H660" s="202"/>
      <c r="I660" s="3"/>
    </row>
    <row r="661" spans="1:9">
      <c r="A661" s="92">
        <f t="shared" si="34"/>
        <v>465</v>
      </c>
      <c r="B661" s="180">
        <v>920</v>
      </c>
      <c r="C661" s="181"/>
      <c r="D661" s="232" t="s">
        <v>90</v>
      </c>
      <c r="E661" s="102" t="s">
        <v>303</v>
      </c>
      <c r="F661" s="85">
        <v>12</v>
      </c>
      <c r="G661" s="102"/>
      <c r="H661" s="202"/>
      <c r="I661" s="3"/>
    </row>
    <row r="662" spans="1:9">
      <c r="A662" s="92">
        <f t="shared" si="34"/>
        <v>466</v>
      </c>
      <c r="B662" s="180">
        <v>921</v>
      </c>
      <c r="C662" s="181"/>
      <c r="D662" s="232" t="s">
        <v>91</v>
      </c>
      <c r="E662" s="102" t="s">
        <v>305</v>
      </c>
      <c r="F662" s="85">
        <v>1</v>
      </c>
      <c r="G662" s="102"/>
      <c r="H662" s="202"/>
      <c r="I662" s="3"/>
    </row>
    <row r="663" spans="1:9" ht="18.45">
      <c r="A663" s="92">
        <f t="shared" si="34"/>
        <v>467</v>
      </c>
      <c r="B663" s="180">
        <v>922</v>
      </c>
      <c r="C663" s="181"/>
      <c r="D663" s="232" t="s">
        <v>484</v>
      </c>
      <c r="E663" s="102" t="s">
        <v>280</v>
      </c>
      <c r="F663" s="85">
        <v>6</v>
      </c>
      <c r="G663" s="102"/>
      <c r="H663" s="202"/>
      <c r="I663" s="3"/>
    </row>
    <row r="664" spans="1:9" ht="18.45">
      <c r="A664" s="92">
        <f t="shared" si="34"/>
        <v>468</v>
      </c>
      <c r="B664" s="180">
        <v>923</v>
      </c>
      <c r="C664" s="181"/>
      <c r="D664" s="232" t="s">
        <v>485</v>
      </c>
      <c r="E664" s="102" t="s">
        <v>280</v>
      </c>
      <c r="F664" s="85">
        <v>1</v>
      </c>
      <c r="G664" s="102"/>
      <c r="H664" s="202"/>
      <c r="I664" s="3"/>
    </row>
    <row r="665" spans="1:9" ht="18.45">
      <c r="A665" s="92">
        <f t="shared" si="34"/>
        <v>469</v>
      </c>
      <c r="B665" s="180">
        <v>924</v>
      </c>
      <c r="C665" s="181"/>
      <c r="D665" s="232" t="s">
        <v>486</v>
      </c>
      <c r="E665" s="102" t="s">
        <v>280</v>
      </c>
      <c r="F665" s="85">
        <v>2</v>
      </c>
      <c r="G665" s="102"/>
      <c r="H665" s="202"/>
      <c r="I665" s="3"/>
    </row>
    <row r="666" spans="1:9" ht="18.45">
      <c r="A666" s="92">
        <f t="shared" si="34"/>
        <v>470</v>
      </c>
      <c r="B666" s="180">
        <v>925</v>
      </c>
      <c r="C666" s="181"/>
      <c r="D666" s="232" t="s">
        <v>487</v>
      </c>
      <c r="E666" s="102" t="s">
        <v>280</v>
      </c>
      <c r="F666" s="85">
        <v>2</v>
      </c>
      <c r="G666" s="102"/>
      <c r="H666" s="202"/>
      <c r="I666" s="3"/>
    </row>
    <row r="667" spans="1:9">
      <c r="A667" s="92">
        <f t="shared" si="34"/>
        <v>471</v>
      </c>
      <c r="B667" s="180">
        <v>926</v>
      </c>
      <c r="C667" s="181"/>
      <c r="D667" s="232" t="s">
        <v>92</v>
      </c>
      <c r="E667" s="102" t="s">
        <v>280</v>
      </c>
      <c r="F667" s="85">
        <v>2</v>
      </c>
      <c r="G667" s="102"/>
      <c r="H667" s="202"/>
      <c r="I667" s="3"/>
    </row>
    <row r="668" spans="1:9">
      <c r="A668" s="92">
        <f t="shared" si="34"/>
        <v>472</v>
      </c>
      <c r="B668" s="180">
        <v>927</v>
      </c>
      <c r="C668" s="181"/>
      <c r="D668" s="232" t="s">
        <v>93</v>
      </c>
      <c r="E668" s="102" t="s">
        <v>280</v>
      </c>
      <c r="F668" s="85">
        <v>10</v>
      </c>
      <c r="G668" s="102"/>
      <c r="H668" s="202"/>
      <c r="I668" s="3"/>
    </row>
    <row r="669" spans="1:9">
      <c r="A669" s="92">
        <f t="shared" si="34"/>
        <v>473</v>
      </c>
      <c r="B669" s="180">
        <v>928</v>
      </c>
      <c r="C669" s="181"/>
      <c r="D669" s="232" t="s">
        <v>94</v>
      </c>
      <c r="E669" s="102" t="s">
        <v>280</v>
      </c>
      <c r="F669" s="85">
        <v>1</v>
      </c>
      <c r="G669" s="102"/>
      <c r="H669" s="202"/>
      <c r="I669" s="3"/>
    </row>
    <row r="670" spans="1:9" ht="18.45">
      <c r="A670" s="92">
        <f t="shared" si="34"/>
        <v>474</v>
      </c>
      <c r="B670" s="180">
        <v>929</v>
      </c>
      <c r="C670" s="181"/>
      <c r="D670" s="232" t="s">
        <v>95</v>
      </c>
      <c r="E670" s="102" t="s">
        <v>303</v>
      </c>
      <c r="F670" s="85">
        <v>25</v>
      </c>
      <c r="G670" s="102"/>
      <c r="H670" s="202"/>
      <c r="I670" s="3"/>
    </row>
    <row r="671" spans="1:9" ht="19.05" thickBot="1">
      <c r="A671" s="97">
        <f t="shared" si="34"/>
        <v>475</v>
      </c>
      <c r="B671" s="180">
        <v>930</v>
      </c>
      <c r="C671" s="129"/>
      <c r="D671" s="253" t="s">
        <v>97</v>
      </c>
      <c r="E671" s="86" t="s">
        <v>303</v>
      </c>
      <c r="F671" s="88">
        <v>25</v>
      </c>
      <c r="G671" s="86"/>
      <c r="H671" s="204"/>
      <c r="I671" s="3"/>
    </row>
    <row r="672" spans="1:9" ht="10.4" thickTop="1" thickBot="1">
      <c r="A672" s="21"/>
      <c r="B672" s="70"/>
      <c r="C672" s="21"/>
      <c r="D672" s="25" t="s">
        <v>562</v>
      </c>
      <c r="E672" s="21" t="s">
        <v>499</v>
      </c>
      <c r="F672" s="21" t="s">
        <v>499</v>
      </c>
      <c r="G672" s="21" t="s">
        <v>499</v>
      </c>
      <c r="H672" s="21"/>
      <c r="I672" s="3"/>
    </row>
    <row r="673" spans="1:9" ht="10.4" thickTop="1" thickBot="1">
      <c r="A673" s="21"/>
      <c r="B673" s="69"/>
      <c r="C673" s="59" t="s">
        <v>267</v>
      </c>
      <c r="D673" s="20" t="s">
        <v>273</v>
      </c>
      <c r="E673" s="21" t="s">
        <v>499</v>
      </c>
      <c r="F673" s="21" t="s">
        <v>499</v>
      </c>
      <c r="G673" s="21" t="s">
        <v>499</v>
      </c>
      <c r="H673" s="21" t="s">
        <v>499</v>
      </c>
      <c r="I673" s="3"/>
    </row>
    <row r="674" spans="1:9" ht="19.05" thickTop="1">
      <c r="A674" s="89">
        <f>A671+1</f>
        <v>476</v>
      </c>
      <c r="B674" s="179">
        <v>931</v>
      </c>
      <c r="C674" s="193"/>
      <c r="D674" s="82" t="s">
        <v>84</v>
      </c>
      <c r="E674" s="81" t="s">
        <v>310</v>
      </c>
      <c r="F674" s="83">
        <v>6.84</v>
      </c>
      <c r="G674" s="81"/>
      <c r="H674" s="201"/>
      <c r="I674" s="3"/>
    </row>
    <row r="675" spans="1:9">
      <c r="A675" s="92">
        <f>A674+1</f>
        <v>477</v>
      </c>
      <c r="B675" s="180">
        <v>932</v>
      </c>
      <c r="C675" s="181"/>
      <c r="D675" s="84" t="s">
        <v>85</v>
      </c>
      <c r="E675" s="102" t="s">
        <v>301</v>
      </c>
      <c r="F675" s="85">
        <v>1.71</v>
      </c>
      <c r="G675" s="102"/>
      <c r="H675" s="202"/>
      <c r="I675" s="3"/>
    </row>
    <row r="676" spans="1:9">
      <c r="A676" s="92">
        <f t="shared" ref="A676:A713" si="35">A675+1</f>
        <v>478</v>
      </c>
      <c r="B676" s="180">
        <v>933</v>
      </c>
      <c r="C676" s="181"/>
      <c r="D676" s="232" t="s">
        <v>86</v>
      </c>
      <c r="E676" s="102" t="s">
        <v>301</v>
      </c>
      <c r="F676" s="85">
        <v>1.71</v>
      </c>
      <c r="G676" s="102"/>
      <c r="H676" s="202"/>
      <c r="I676" s="3"/>
    </row>
    <row r="677" spans="1:9">
      <c r="A677" s="92">
        <f t="shared" si="35"/>
        <v>479</v>
      </c>
      <c r="B677" s="180">
        <v>934</v>
      </c>
      <c r="C677" s="181"/>
      <c r="D677" s="84" t="s">
        <v>87</v>
      </c>
      <c r="E677" s="102" t="s">
        <v>301</v>
      </c>
      <c r="F677" s="85">
        <v>1.71</v>
      </c>
      <c r="G677" s="102"/>
      <c r="H677" s="202"/>
      <c r="I677" s="3"/>
    </row>
    <row r="678" spans="1:9" ht="18.45">
      <c r="A678" s="92">
        <f t="shared" si="35"/>
        <v>480</v>
      </c>
      <c r="B678" s="180">
        <v>935</v>
      </c>
      <c r="C678" s="181"/>
      <c r="D678" s="232" t="s">
        <v>88</v>
      </c>
      <c r="E678" s="102" t="s">
        <v>301</v>
      </c>
      <c r="F678" s="85">
        <v>1.71</v>
      </c>
      <c r="G678" s="102"/>
      <c r="H678" s="202"/>
      <c r="I678" s="3"/>
    </row>
    <row r="679" spans="1:9">
      <c r="A679" s="92">
        <f t="shared" si="35"/>
        <v>481</v>
      </c>
      <c r="B679" s="180">
        <v>936</v>
      </c>
      <c r="C679" s="181"/>
      <c r="D679" s="232" t="s">
        <v>99</v>
      </c>
      <c r="E679" s="102" t="s">
        <v>280</v>
      </c>
      <c r="F679" s="85">
        <v>2</v>
      </c>
      <c r="G679" s="102"/>
      <c r="H679" s="202"/>
      <c r="I679" s="3"/>
    </row>
    <row r="680" spans="1:9">
      <c r="A680" s="92">
        <f t="shared" si="35"/>
        <v>482</v>
      </c>
      <c r="B680" s="180">
        <v>937</v>
      </c>
      <c r="C680" s="181"/>
      <c r="D680" s="232" t="s">
        <v>100</v>
      </c>
      <c r="E680" s="102" t="s">
        <v>280</v>
      </c>
      <c r="F680" s="85">
        <v>1</v>
      </c>
      <c r="G680" s="102"/>
      <c r="H680" s="202"/>
      <c r="I680" s="3"/>
    </row>
    <row r="681" spans="1:9">
      <c r="A681" s="92">
        <f t="shared" si="35"/>
        <v>483</v>
      </c>
      <c r="B681" s="180">
        <v>938</v>
      </c>
      <c r="C681" s="181"/>
      <c r="D681" s="232" t="s">
        <v>101</v>
      </c>
      <c r="E681" s="102" t="s">
        <v>305</v>
      </c>
      <c r="F681" s="85">
        <v>1</v>
      </c>
      <c r="G681" s="102"/>
      <c r="H681" s="202"/>
      <c r="I681" s="3"/>
    </row>
    <row r="682" spans="1:9">
      <c r="A682" s="92">
        <f t="shared" si="35"/>
        <v>484</v>
      </c>
      <c r="B682" s="180">
        <v>939</v>
      </c>
      <c r="C682" s="181"/>
      <c r="D682" s="232" t="s">
        <v>102</v>
      </c>
      <c r="E682" s="102" t="s">
        <v>305</v>
      </c>
      <c r="F682" s="85">
        <v>2</v>
      </c>
      <c r="G682" s="102"/>
      <c r="H682" s="202"/>
      <c r="I682" s="3"/>
    </row>
    <row r="683" spans="1:9">
      <c r="A683" s="92">
        <f t="shared" si="35"/>
        <v>485</v>
      </c>
      <c r="B683" s="180">
        <v>940</v>
      </c>
      <c r="C683" s="181"/>
      <c r="D683" s="232" t="s">
        <v>103</v>
      </c>
      <c r="E683" s="102" t="s">
        <v>305</v>
      </c>
      <c r="F683" s="85">
        <v>1</v>
      </c>
      <c r="G683" s="102"/>
      <c r="H683" s="202"/>
      <c r="I683" s="3"/>
    </row>
    <row r="684" spans="1:9">
      <c r="A684" s="92">
        <f t="shared" si="35"/>
        <v>486</v>
      </c>
      <c r="B684" s="180">
        <v>941</v>
      </c>
      <c r="C684" s="181"/>
      <c r="D684" s="232" t="s">
        <v>104</v>
      </c>
      <c r="E684" s="102" t="s">
        <v>280</v>
      </c>
      <c r="F684" s="85">
        <v>6</v>
      </c>
      <c r="G684" s="102"/>
      <c r="H684" s="202"/>
      <c r="I684" s="3"/>
    </row>
    <row r="685" spans="1:9">
      <c r="A685" s="92">
        <f t="shared" si="35"/>
        <v>487</v>
      </c>
      <c r="B685" s="180">
        <v>942</v>
      </c>
      <c r="C685" s="181"/>
      <c r="D685" s="232" t="s">
        <v>105</v>
      </c>
      <c r="E685" s="102" t="s">
        <v>303</v>
      </c>
      <c r="F685" s="85">
        <v>2</v>
      </c>
      <c r="G685" s="102"/>
      <c r="H685" s="202"/>
      <c r="I685" s="3"/>
    </row>
    <row r="686" spans="1:9">
      <c r="A686" s="92">
        <f t="shared" si="35"/>
        <v>488</v>
      </c>
      <c r="B686" s="180">
        <v>943</v>
      </c>
      <c r="C686" s="181"/>
      <c r="D686" s="232" t="s">
        <v>106</v>
      </c>
      <c r="E686" s="102" t="s">
        <v>303</v>
      </c>
      <c r="F686" s="85">
        <v>8.5</v>
      </c>
      <c r="G686" s="102"/>
      <c r="H686" s="202"/>
      <c r="I686" s="3"/>
    </row>
    <row r="687" spans="1:9">
      <c r="A687" s="92">
        <f t="shared" si="35"/>
        <v>489</v>
      </c>
      <c r="B687" s="180">
        <v>944</v>
      </c>
      <c r="C687" s="181"/>
      <c r="D687" s="232" t="s">
        <v>107</v>
      </c>
      <c r="E687" s="102" t="s">
        <v>303</v>
      </c>
      <c r="F687" s="85">
        <v>5.5</v>
      </c>
      <c r="G687" s="102"/>
      <c r="H687" s="202"/>
      <c r="I687" s="3"/>
    </row>
    <row r="688" spans="1:9">
      <c r="A688" s="92">
        <f t="shared" si="35"/>
        <v>490</v>
      </c>
      <c r="B688" s="180">
        <v>945</v>
      </c>
      <c r="C688" s="181"/>
      <c r="D688" s="232" t="s">
        <v>108</v>
      </c>
      <c r="E688" s="102" t="s">
        <v>303</v>
      </c>
      <c r="F688" s="85">
        <v>3</v>
      </c>
      <c r="G688" s="102"/>
      <c r="H688" s="202"/>
      <c r="I688" s="3"/>
    </row>
    <row r="689" spans="1:9">
      <c r="A689" s="92">
        <f t="shared" si="35"/>
        <v>491</v>
      </c>
      <c r="B689" s="180">
        <v>946</v>
      </c>
      <c r="C689" s="181"/>
      <c r="D689" s="232" t="s">
        <v>109</v>
      </c>
      <c r="E689" s="102" t="s">
        <v>303</v>
      </c>
      <c r="F689" s="85">
        <v>2</v>
      </c>
      <c r="G689" s="102"/>
      <c r="H689" s="202"/>
      <c r="I689" s="3"/>
    </row>
    <row r="690" spans="1:9" ht="18.45">
      <c r="A690" s="92">
        <f t="shared" si="35"/>
        <v>492</v>
      </c>
      <c r="B690" s="180">
        <v>947</v>
      </c>
      <c r="C690" s="181"/>
      <c r="D690" s="232" t="s">
        <v>110</v>
      </c>
      <c r="E690" s="102" t="s">
        <v>280</v>
      </c>
      <c r="F690" s="85">
        <v>1</v>
      </c>
      <c r="G690" s="102"/>
      <c r="H690" s="202"/>
      <c r="I690" s="3"/>
    </row>
    <row r="691" spans="1:9" ht="18.45">
      <c r="A691" s="92">
        <f t="shared" si="35"/>
        <v>493</v>
      </c>
      <c r="B691" s="180">
        <v>948</v>
      </c>
      <c r="C691" s="181"/>
      <c r="D691" s="232" t="s">
        <v>111</v>
      </c>
      <c r="E691" s="102" t="s">
        <v>280</v>
      </c>
      <c r="F691" s="85">
        <v>2</v>
      </c>
      <c r="G691" s="102"/>
      <c r="H691" s="202"/>
      <c r="I691" s="3"/>
    </row>
    <row r="692" spans="1:9">
      <c r="A692" s="92">
        <f t="shared" si="35"/>
        <v>494</v>
      </c>
      <c r="B692" s="180">
        <v>949</v>
      </c>
      <c r="C692" s="181"/>
      <c r="D692" s="232" t="s">
        <v>112</v>
      </c>
      <c r="E692" s="102" t="s">
        <v>280</v>
      </c>
      <c r="F692" s="85">
        <v>2</v>
      </c>
      <c r="G692" s="102"/>
      <c r="H692" s="202"/>
      <c r="I692" s="3"/>
    </row>
    <row r="693" spans="1:9" ht="18.45">
      <c r="A693" s="92">
        <f t="shared" si="35"/>
        <v>495</v>
      </c>
      <c r="B693" s="180">
        <v>950</v>
      </c>
      <c r="C693" s="181"/>
      <c r="D693" s="232" t="s">
        <v>113</v>
      </c>
      <c r="E693" s="102" t="s">
        <v>280</v>
      </c>
      <c r="F693" s="85">
        <v>2</v>
      </c>
      <c r="G693" s="102"/>
      <c r="H693" s="202"/>
      <c r="I693" s="3"/>
    </row>
    <row r="694" spans="1:9" ht="18.45">
      <c r="A694" s="92">
        <f t="shared" si="35"/>
        <v>496</v>
      </c>
      <c r="B694" s="180">
        <v>951</v>
      </c>
      <c r="C694" s="181"/>
      <c r="D694" s="232" t="s">
        <v>114</v>
      </c>
      <c r="E694" s="102" t="s">
        <v>280</v>
      </c>
      <c r="F694" s="85">
        <v>1</v>
      </c>
      <c r="G694" s="102"/>
      <c r="H694" s="202"/>
      <c r="I694" s="3"/>
    </row>
    <row r="695" spans="1:9">
      <c r="A695" s="92">
        <f t="shared" si="35"/>
        <v>497</v>
      </c>
      <c r="B695" s="180">
        <v>952</v>
      </c>
      <c r="C695" s="181"/>
      <c r="D695" s="232" t="s">
        <v>115</v>
      </c>
      <c r="E695" s="102" t="s">
        <v>280</v>
      </c>
      <c r="F695" s="85">
        <v>5</v>
      </c>
      <c r="G695" s="102"/>
      <c r="H695" s="202"/>
      <c r="I695" s="3"/>
    </row>
    <row r="696" spans="1:9">
      <c r="A696" s="92">
        <f t="shared" si="35"/>
        <v>498</v>
      </c>
      <c r="B696" s="180">
        <v>953</v>
      </c>
      <c r="C696" s="181"/>
      <c r="D696" s="232" t="s">
        <v>116</v>
      </c>
      <c r="E696" s="102" t="s">
        <v>303</v>
      </c>
      <c r="F696" s="85">
        <v>30</v>
      </c>
      <c r="G696" s="102"/>
      <c r="H696" s="202"/>
      <c r="I696" s="3"/>
    </row>
    <row r="697" spans="1:9">
      <c r="A697" s="92">
        <f t="shared" si="35"/>
        <v>499</v>
      </c>
      <c r="B697" s="180">
        <v>954</v>
      </c>
      <c r="C697" s="181"/>
      <c r="D697" s="232" t="s">
        <v>117</v>
      </c>
      <c r="E697" s="102" t="s">
        <v>303</v>
      </c>
      <c r="F697" s="85">
        <v>8</v>
      </c>
      <c r="G697" s="102"/>
      <c r="H697" s="202"/>
      <c r="I697" s="3"/>
    </row>
    <row r="698" spans="1:9" ht="18.45">
      <c r="A698" s="92">
        <f t="shared" si="35"/>
        <v>500</v>
      </c>
      <c r="B698" s="180">
        <v>955</v>
      </c>
      <c r="C698" s="181"/>
      <c r="D698" s="232" t="s">
        <v>118</v>
      </c>
      <c r="E698" s="102" t="s">
        <v>280</v>
      </c>
      <c r="F698" s="85">
        <v>2</v>
      </c>
      <c r="G698" s="102"/>
      <c r="H698" s="202"/>
      <c r="I698" s="3"/>
    </row>
    <row r="699" spans="1:9">
      <c r="A699" s="92">
        <f t="shared" si="35"/>
        <v>501</v>
      </c>
      <c r="B699" s="180">
        <v>956</v>
      </c>
      <c r="C699" s="181"/>
      <c r="D699" s="232" t="s">
        <v>119</v>
      </c>
      <c r="E699" s="102" t="s">
        <v>280</v>
      </c>
      <c r="F699" s="85">
        <v>2</v>
      </c>
      <c r="G699" s="102"/>
      <c r="H699" s="202"/>
      <c r="I699" s="3"/>
    </row>
    <row r="700" spans="1:9">
      <c r="A700" s="92">
        <f t="shared" si="35"/>
        <v>502</v>
      </c>
      <c r="B700" s="180">
        <v>957</v>
      </c>
      <c r="C700" s="181"/>
      <c r="D700" s="232" t="s">
        <v>120</v>
      </c>
      <c r="E700" s="102" t="s">
        <v>280</v>
      </c>
      <c r="F700" s="85">
        <v>2</v>
      </c>
      <c r="G700" s="102"/>
      <c r="H700" s="202"/>
      <c r="I700" s="3"/>
    </row>
    <row r="701" spans="1:9" ht="18.45">
      <c r="A701" s="92">
        <f t="shared" si="35"/>
        <v>503</v>
      </c>
      <c r="B701" s="180">
        <v>958</v>
      </c>
      <c r="C701" s="181"/>
      <c r="D701" s="232" t="s">
        <v>121</v>
      </c>
      <c r="E701" s="102" t="s">
        <v>280</v>
      </c>
      <c r="F701" s="85">
        <v>3</v>
      </c>
      <c r="G701" s="102"/>
      <c r="H701" s="202"/>
      <c r="I701" s="3"/>
    </row>
    <row r="702" spans="1:9">
      <c r="A702" s="92">
        <f t="shared" si="35"/>
        <v>504</v>
      </c>
      <c r="B702" s="180">
        <v>959</v>
      </c>
      <c r="C702" s="181"/>
      <c r="D702" s="232" t="s">
        <v>122</v>
      </c>
      <c r="E702" s="102" t="s">
        <v>488</v>
      </c>
      <c r="F702" s="85">
        <v>1</v>
      </c>
      <c r="G702" s="102"/>
      <c r="H702" s="202"/>
      <c r="I702" s="3"/>
    </row>
    <row r="703" spans="1:9">
      <c r="A703" s="92">
        <f t="shared" si="35"/>
        <v>505</v>
      </c>
      <c r="B703" s="180">
        <v>960</v>
      </c>
      <c r="C703" s="181"/>
      <c r="D703" s="232" t="s">
        <v>123</v>
      </c>
      <c r="E703" s="102" t="s">
        <v>488</v>
      </c>
      <c r="F703" s="85">
        <v>4</v>
      </c>
      <c r="G703" s="102"/>
      <c r="H703" s="202"/>
      <c r="I703" s="3"/>
    </row>
    <row r="704" spans="1:9">
      <c r="A704" s="92">
        <f t="shared" si="35"/>
        <v>506</v>
      </c>
      <c r="B704" s="180">
        <v>961</v>
      </c>
      <c r="C704" s="181"/>
      <c r="D704" s="232" t="s">
        <v>124</v>
      </c>
      <c r="E704" s="102" t="s">
        <v>301</v>
      </c>
      <c r="F704" s="85">
        <v>0.4</v>
      </c>
      <c r="G704" s="102"/>
      <c r="H704" s="202"/>
      <c r="I704" s="3"/>
    </row>
    <row r="705" spans="1:9">
      <c r="A705" s="92">
        <f t="shared" si="35"/>
        <v>507</v>
      </c>
      <c r="B705" s="180">
        <v>962</v>
      </c>
      <c r="C705" s="181"/>
      <c r="D705" s="232" t="s">
        <v>125</v>
      </c>
      <c r="E705" s="102" t="s">
        <v>488</v>
      </c>
      <c r="F705" s="85">
        <v>1</v>
      </c>
      <c r="G705" s="102"/>
      <c r="H705" s="202"/>
      <c r="I705" s="3"/>
    </row>
    <row r="706" spans="1:9">
      <c r="A706" s="92">
        <f t="shared" si="35"/>
        <v>508</v>
      </c>
      <c r="B706" s="180">
        <v>963</v>
      </c>
      <c r="C706" s="181"/>
      <c r="D706" s="232" t="s">
        <v>126</v>
      </c>
      <c r="E706" s="102" t="s">
        <v>280</v>
      </c>
      <c r="F706" s="85">
        <v>1</v>
      </c>
      <c r="G706" s="102"/>
      <c r="H706" s="202"/>
      <c r="I706" s="3"/>
    </row>
    <row r="707" spans="1:9">
      <c r="A707" s="92">
        <f t="shared" si="35"/>
        <v>509</v>
      </c>
      <c r="B707" s="180">
        <v>964</v>
      </c>
      <c r="C707" s="181"/>
      <c r="D707" s="232" t="s">
        <v>127</v>
      </c>
      <c r="E707" s="102" t="s">
        <v>280</v>
      </c>
      <c r="F707" s="85">
        <v>1</v>
      </c>
      <c r="G707" s="102"/>
      <c r="H707" s="202"/>
      <c r="I707" s="3"/>
    </row>
    <row r="708" spans="1:9">
      <c r="A708" s="92">
        <f t="shared" si="35"/>
        <v>510</v>
      </c>
      <c r="B708" s="180">
        <v>965</v>
      </c>
      <c r="C708" s="181"/>
      <c r="D708" s="232" t="s">
        <v>128</v>
      </c>
      <c r="E708" s="102" t="s">
        <v>280</v>
      </c>
      <c r="F708" s="85">
        <v>2</v>
      </c>
      <c r="G708" s="102"/>
      <c r="H708" s="202"/>
      <c r="I708" s="3"/>
    </row>
    <row r="709" spans="1:9">
      <c r="A709" s="92">
        <f t="shared" si="35"/>
        <v>511</v>
      </c>
      <c r="B709" s="180">
        <v>966</v>
      </c>
      <c r="C709" s="181"/>
      <c r="D709" s="232" t="s">
        <v>129</v>
      </c>
      <c r="E709" s="102" t="s">
        <v>280</v>
      </c>
      <c r="F709" s="85">
        <v>1</v>
      </c>
      <c r="G709" s="102"/>
      <c r="H709" s="202"/>
      <c r="I709" s="3"/>
    </row>
    <row r="710" spans="1:9">
      <c r="A710" s="92">
        <f t="shared" si="35"/>
        <v>512</v>
      </c>
      <c r="B710" s="180">
        <v>967</v>
      </c>
      <c r="C710" s="181"/>
      <c r="D710" s="232" t="s">
        <v>130</v>
      </c>
      <c r="E710" s="102" t="s">
        <v>280</v>
      </c>
      <c r="F710" s="85">
        <v>1</v>
      </c>
      <c r="G710" s="102"/>
      <c r="H710" s="202"/>
      <c r="I710" s="3"/>
    </row>
    <row r="711" spans="1:9">
      <c r="A711" s="92">
        <f t="shared" si="35"/>
        <v>513</v>
      </c>
      <c r="B711" s="180">
        <v>968</v>
      </c>
      <c r="C711" s="181"/>
      <c r="D711" s="232" t="s">
        <v>131</v>
      </c>
      <c r="E711" s="102" t="s">
        <v>280</v>
      </c>
      <c r="F711" s="85">
        <v>2</v>
      </c>
      <c r="G711" s="102"/>
      <c r="H711" s="202"/>
      <c r="I711" s="3"/>
    </row>
    <row r="712" spans="1:9">
      <c r="A712" s="92">
        <f t="shared" si="35"/>
        <v>514</v>
      </c>
      <c r="B712" s="180">
        <v>969</v>
      </c>
      <c r="C712" s="181"/>
      <c r="D712" s="232" t="s">
        <v>133</v>
      </c>
      <c r="E712" s="102" t="s">
        <v>280</v>
      </c>
      <c r="F712" s="85">
        <v>2</v>
      </c>
      <c r="G712" s="102"/>
      <c r="H712" s="202"/>
      <c r="I712" s="3"/>
    </row>
    <row r="713" spans="1:9" ht="9.8000000000000007" thickBot="1">
      <c r="A713" s="97">
        <f t="shared" si="35"/>
        <v>515</v>
      </c>
      <c r="B713" s="180">
        <v>970</v>
      </c>
      <c r="C713" s="129"/>
      <c r="D713" s="253" t="s">
        <v>134</v>
      </c>
      <c r="E713" s="86" t="s">
        <v>329</v>
      </c>
      <c r="F713" s="88">
        <v>1</v>
      </c>
      <c r="G713" s="86"/>
      <c r="H713" s="204"/>
      <c r="I713" s="3"/>
    </row>
    <row r="714" spans="1:9" ht="10.4" thickTop="1" thickBot="1">
      <c r="A714" s="21"/>
      <c r="B714" s="70"/>
      <c r="C714" s="21"/>
      <c r="D714" s="25" t="s">
        <v>563</v>
      </c>
      <c r="E714" s="21" t="s">
        <v>499</v>
      </c>
      <c r="F714" s="21" t="s">
        <v>499</v>
      </c>
      <c r="G714" s="21" t="s">
        <v>499</v>
      </c>
      <c r="H714" s="21"/>
      <c r="I714" s="3"/>
    </row>
    <row r="715" spans="1:9" ht="10.4" thickTop="1" thickBot="1">
      <c r="A715" s="21"/>
      <c r="B715" s="69"/>
      <c r="C715" s="59" t="s">
        <v>267</v>
      </c>
      <c r="D715" s="20" t="s">
        <v>274</v>
      </c>
      <c r="E715" s="21" t="s">
        <v>499</v>
      </c>
      <c r="F715" s="21" t="s">
        <v>499</v>
      </c>
      <c r="G715" s="21" t="s">
        <v>499</v>
      </c>
      <c r="H715" s="21" t="s">
        <v>499</v>
      </c>
      <c r="I715" s="3"/>
    </row>
    <row r="716" spans="1:9" ht="9.8000000000000007" thickTop="1">
      <c r="A716" s="243">
        <f>A713+1</f>
        <v>516</v>
      </c>
      <c r="B716" s="179">
        <v>971</v>
      </c>
      <c r="C716" s="193"/>
      <c r="D716" s="82" t="s">
        <v>135</v>
      </c>
      <c r="E716" s="193" t="s">
        <v>280</v>
      </c>
      <c r="F716" s="133">
        <v>1</v>
      </c>
      <c r="G716" s="81"/>
      <c r="H716" s="201"/>
      <c r="I716" s="3"/>
    </row>
    <row r="717" spans="1:9">
      <c r="A717" s="241">
        <f>A716+1</f>
        <v>517</v>
      </c>
      <c r="B717" s="180">
        <v>972</v>
      </c>
      <c r="C717" s="181"/>
      <c r="D717" s="84" t="s">
        <v>136</v>
      </c>
      <c r="E717" s="181" t="s">
        <v>280</v>
      </c>
      <c r="F717" s="137">
        <v>1</v>
      </c>
      <c r="G717" s="102"/>
      <c r="H717" s="202"/>
      <c r="I717" s="3"/>
    </row>
    <row r="718" spans="1:9">
      <c r="A718" s="241">
        <f>A717+1</f>
        <v>518</v>
      </c>
      <c r="B718" s="180">
        <v>973</v>
      </c>
      <c r="C718" s="181"/>
      <c r="D718" s="84" t="s">
        <v>137</v>
      </c>
      <c r="E718" s="181" t="s">
        <v>489</v>
      </c>
      <c r="F718" s="137">
        <v>5</v>
      </c>
      <c r="G718" s="102"/>
      <c r="H718" s="202"/>
      <c r="I718" s="3"/>
    </row>
    <row r="719" spans="1:9">
      <c r="A719" s="241">
        <f t="shared" ref="A719:A730" si="36">A718+1</f>
        <v>519</v>
      </c>
      <c r="B719" s="180">
        <v>974</v>
      </c>
      <c r="C719" s="181"/>
      <c r="D719" s="84" t="s">
        <v>138</v>
      </c>
      <c r="E719" s="181" t="s">
        <v>489</v>
      </c>
      <c r="F719" s="137">
        <v>40</v>
      </c>
      <c r="G719" s="102"/>
      <c r="H719" s="202"/>
      <c r="I719" s="3"/>
    </row>
    <row r="720" spans="1:9">
      <c r="A720" s="241">
        <f t="shared" si="36"/>
        <v>520</v>
      </c>
      <c r="B720" s="180">
        <v>975</v>
      </c>
      <c r="C720" s="181"/>
      <c r="D720" s="84" t="s">
        <v>139</v>
      </c>
      <c r="E720" s="181" t="s">
        <v>489</v>
      </c>
      <c r="F720" s="137">
        <v>30</v>
      </c>
      <c r="G720" s="102"/>
      <c r="H720" s="202"/>
      <c r="I720" s="3"/>
    </row>
    <row r="721" spans="1:9">
      <c r="A721" s="241">
        <f t="shared" si="36"/>
        <v>521</v>
      </c>
      <c r="B721" s="180">
        <v>976</v>
      </c>
      <c r="C721" s="181"/>
      <c r="D721" s="84" t="s">
        <v>140</v>
      </c>
      <c r="E721" s="181" t="s">
        <v>489</v>
      </c>
      <c r="F721" s="137">
        <v>30</v>
      </c>
      <c r="G721" s="102"/>
      <c r="H721" s="202"/>
      <c r="I721" s="3"/>
    </row>
    <row r="722" spans="1:9" ht="18.45">
      <c r="A722" s="241">
        <f t="shared" si="36"/>
        <v>522</v>
      </c>
      <c r="B722" s="180">
        <v>977</v>
      </c>
      <c r="C722" s="181"/>
      <c r="D722" s="84" t="s">
        <v>490</v>
      </c>
      <c r="E722" s="181" t="s">
        <v>489</v>
      </c>
      <c r="F722" s="137">
        <v>15</v>
      </c>
      <c r="G722" s="102"/>
      <c r="H722" s="202"/>
      <c r="I722" s="3"/>
    </row>
    <row r="723" spans="1:9">
      <c r="A723" s="241">
        <f>A722+1</f>
        <v>523</v>
      </c>
      <c r="B723" s="180" t="s">
        <v>868</v>
      </c>
      <c r="C723" s="181"/>
      <c r="D723" s="84" t="s">
        <v>725</v>
      </c>
      <c r="E723" s="181" t="s">
        <v>491</v>
      </c>
      <c r="F723" s="137">
        <v>1</v>
      </c>
      <c r="G723" s="102"/>
      <c r="H723" s="202"/>
      <c r="I723" s="3"/>
    </row>
    <row r="724" spans="1:9">
      <c r="A724" s="241">
        <f>A723+1</f>
        <v>524</v>
      </c>
      <c r="B724" s="180">
        <v>983</v>
      </c>
      <c r="C724" s="181"/>
      <c r="D724" s="84" t="s">
        <v>726</v>
      </c>
      <c r="E724" s="181" t="s">
        <v>280</v>
      </c>
      <c r="F724" s="137">
        <v>3</v>
      </c>
      <c r="G724" s="102"/>
      <c r="H724" s="202"/>
      <c r="I724" s="3"/>
    </row>
    <row r="725" spans="1:9">
      <c r="A725" s="241">
        <f t="shared" si="36"/>
        <v>525</v>
      </c>
      <c r="B725" s="180">
        <v>984</v>
      </c>
      <c r="C725" s="181"/>
      <c r="D725" s="84" t="s">
        <v>727</v>
      </c>
      <c r="E725" s="181" t="s">
        <v>280</v>
      </c>
      <c r="F725" s="137">
        <v>2</v>
      </c>
      <c r="G725" s="102"/>
      <c r="H725" s="202"/>
      <c r="I725" s="3"/>
    </row>
    <row r="726" spans="1:9">
      <c r="A726" s="241">
        <f t="shared" si="36"/>
        <v>526</v>
      </c>
      <c r="B726" s="180">
        <v>985</v>
      </c>
      <c r="C726" s="181"/>
      <c r="D726" s="84" t="s">
        <v>728</v>
      </c>
      <c r="E726" s="181" t="s">
        <v>280</v>
      </c>
      <c r="F726" s="137">
        <v>4</v>
      </c>
      <c r="G726" s="102"/>
      <c r="H726" s="202"/>
      <c r="I726" s="3"/>
    </row>
    <row r="727" spans="1:9">
      <c r="A727" s="241">
        <f t="shared" si="36"/>
        <v>527</v>
      </c>
      <c r="B727" s="180">
        <v>986</v>
      </c>
      <c r="C727" s="181"/>
      <c r="D727" s="84" t="s">
        <v>729</v>
      </c>
      <c r="E727" s="181" t="s">
        <v>280</v>
      </c>
      <c r="F727" s="137">
        <v>2</v>
      </c>
      <c r="G727" s="102"/>
      <c r="H727" s="202"/>
      <c r="I727" s="3"/>
    </row>
    <row r="728" spans="1:9">
      <c r="A728" s="241">
        <f>A727+1</f>
        <v>528</v>
      </c>
      <c r="B728" s="180">
        <v>987</v>
      </c>
      <c r="C728" s="181"/>
      <c r="D728" s="84" t="s">
        <v>141</v>
      </c>
      <c r="E728" s="181" t="s">
        <v>280</v>
      </c>
      <c r="F728" s="137">
        <v>2</v>
      </c>
      <c r="G728" s="102"/>
      <c r="H728" s="202"/>
      <c r="I728" s="3"/>
    </row>
    <row r="729" spans="1:9">
      <c r="A729" s="241">
        <f t="shared" si="36"/>
        <v>529</v>
      </c>
      <c r="B729" s="180">
        <v>988</v>
      </c>
      <c r="C729" s="181"/>
      <c r="D729" s="84" t="s">
        <v>143</v>
      </c>
      <c r="E729" s="181" t="s">
        <v>280</v>
      </c>
      <c r="F729" s="137">
        <v>3</v>
      </c>
      <c r="G729" s="102"/>
      <c r="H729" s="202"/>
      <c r="I729" s="3"/>
    </row>
    <row r="730" spans="1:9" ht="19.05" thickBot="1">
      <c r="A730" s="241">
        <f t="shared" si="36"/>
        <v>530</v>
      </c>
      <c r="B730" s="180">
        <v>989</v>
      </c>
      <c r="C730" s="181"/>
      <c r="D730" s="84" t="s">
        <v>144</v>
      </c>
      <c r="E730" s="181" t="s">
        <v>280</v>
      </c>
      <c r="F730" s="137">
        <v>16</v>
      </c>
      <c r="G730" s="102"/>
      <c r="H730" s="202"/>
      <c r="I730" s="3"/>
    </row>
    <row r="731" spans="1:9" ht="10.4" thickTop="1" thickBot="1">
      <c r="A731" s="21"/>
      <c r="B731" s="70"/>
      <c r="C731" s="21"/>
      <c r="D731" s="25" t="s">
        <v>564</v>
      </c>
      <c r="E731" s="21" t="s">
        <v>499</v>
      </c>
      <c r="F731" s="21" t="s">
        <v>499</v>
      </c>
      <c r="G731" s="21" t="s">
        <v>499</v>
      </c>
      <c r="H731" s="21"/>
      <c r="I731" s="3"/>
    </row>
    <row r="732" spans="1:9" ht="10.4" thickTop="1" thickBot="1">
      <c r="A732" s="65"/>
      <c r="B732" s="65"/>
      <c r="C732" s="65"/>
      <c r="D732" s="64" t="s">
        <v>772</v>
      </c>
      <c r="E732" s="65" t="s">
        <v>499</v>
      </c>
      <c r="F732" s="65" t="s">
        <v>499</v>
      </c>
      <c r="G732" s="65" t="s">
        <v>499</v>
      </c>
      <c r="H732" s="65"/>
      <c r="I732" s="3"/>
    </row>
    <row r="733" spans="1:9" ht="10.4" thickTop="1" thickBot="1">
      <c r="A733" s="8"/>
      <c r="B733" s="65"/>
      <c r="C733" s="65"/>
      <c r="D733" s="64" t="s">
        <v>775</v>
      </c>
      <c r="E733" s="8" t="s">
        <v>499</v>
      </c>
      <c r="F733" s="8" t="s">
        <v>499</v>
      </c>
      <c r="G733" s="8" t="s">
        <v>499</v>
      </c>
      <c r="H733" s="8"/>
      <c r="I733" s="3"/>
    </row>
    <row r="734" spans="1:9" ht="9.8000000000000007" thickTop="1">
      <c r="A734" s="3"/>
      <c r="B734" s="79"/>
      <c r="C734" s="3"/>
      <c r="D734" s="60"/>
      <c r="E734" s="3"/>
      <c r="F734" s="22"/>
      <c r="G734" s="61"/>
      <c r="H734" s="29"/>
      <c r="I734" s="3"/>
    </row>
  </sheetData>
  <mergeCells count="6">
    <mergeCell ref="A1:H1"/>
    <mergeCell ref="B2:B4"/>
    <mergeCell ref="C2:C4"/>
    <mergeCell ref="E2:F3"/>
    <mergeCell ref="A2:A4"/>
    <mergeCell ref="D2:D4"/>
  </mergeCells>
  <pageMargins left="0.78740157480314965" right="0.19685039370078741" top="0.59055118110236227" bottom="0.39370078740157483" header="0.31496062992125984" footer="0.31496062992125984"/>
  <pageSetup paperSize="9" scale="63" orientation="portrait" r:id="rId1"/>
  <rowBreaks count="4" manualBreakCount="4">
    <brk id="90" max="7" man="1"/>
    <brk id="260" max="7" man="1"/>
    <brk id="459" max="8" man="1"/>
    <brk id="57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6" sqref="C6:F18"/>
    </sheetView>
  </sheetViews>
  <sheetFormatPr defaultRowHeight="12.7"/>
  <cols>
    <col min="4" max="4" width="13.5546875" customWidth="1"/>
    <col min="5" max="5" width="19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5</vt:i4>
      </vt:variant>
    </vt:vector>
  </HeadingPairs>
  <TitlesOfParts>
    <vt:vector size="7" baseType="lpstr">
      <vt:lpstr>TER</vt:lpstr>
      <vt:lpstr>Arkusz1</vt:lpstr>
      <vt:lpstr>TER!_1Excel_BuiltIn_Print_Area_1_1</vt:lpstr>
      <vt:lpstr>TER!Excel_BuiltIn_Print_Area</vt:lpstr>
      <vt:lpstr>TER!Excel_BuiltIn_Print_Area_1_1</vt:lpstr>
      <vt:lpstr>TER!Obszar_wydruku</vt:lpstr>
      <vt:lpstr>TER!Tytuły_wydruku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N60</dc:creator>
  <cp:lastModifiedBy>Dam</cp:lastModifiedBy>
  <cp:lastPrinted>2017-08-08T10:24:51Z</cp:lastPrinted>
  <dcterms:created xsi:type="dcterms:W3CDTF">2016-10-10T11:53:48Z</dcterms:created>
  <dcterms:modified xsi:type="dcterms:W3CDTF">2017-08-08T10:32:06Z</dcterms:modified>
</cp:coreProperties>
</file>